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drawings/drawing2.xml" ContentType="application/vnd.openxmlformats-officedocument.drawing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WINWORD\Foto\Ausland\Schweiz\Drohnen Kasko\"/>
    </mc:Choice>
  </mc:AlternateContent>
  <workbookProtection workbookAlgorithmName="SHA-512" workbookHashValue="RNj3ddSft7dtu/V3buTngzzCEFdmemi5V50zpBcoNzpFV16BCy0qiXk7Emaluasx5jiShAgpL8BO108IvfnfLQ==" workbookSaltValue="tU+s6PuoGJh8qxfSwG1+1w==" workbookSpinCount="100000" lockStructure="1"/>
  <bookViews>
    <workbookView xWindow="-15" yWindow="45" windowWidth="9600" windowHeight="8115"/>
  </bookViews>
  <sheets>
    <sheet name="Eingabe" sheetId="1" r:id="rId1"/>
    <sheet name="Berechnung" sheetId="2" state="hidden" r:id="rId2"/>
    <sheet name="Tabelle1" sheetId="3" state="hidden" r:id="rId3"/>
  </sheets>
  <externalReferences>
    <externalReference r:id="rId4"/>
  </externalReferences>
  <definedNames>
    <definedName name="_xlnm.Print_Area" localSheetId="0">Eingabe!$A$1:$I$73</definedName>
    <definedName name="Flugdrohne">Eingabe!$J$57:$J$60</definedName>
    <definedName name="Z_B6005AE9_8B72_4093_BC17_9377BBB4391B_.wvu.Cols" localSheetId="0" hidden="1">Eingabe!$J:$J</definedName>
    <definedName name="Z_B6005AE9_8B72_4093_BC17_9377BBB4391B_.wvu.PrintArea" localSheetId="0" hidden="1">Eingabe!$A$1:$I$73</definedName>
  </definedNames>
  <calcPr calcId="162913"/>
  <customWorkbookViews>
    <customWorkbookView name="Sandra Kuse - Persönliche Ansicht" guid="{B6005AE9-8B72-4093-BC17-9377BBB4391B}" mergeInterval="0" personalView="1" maximized="1" windowWidth="1360" windowHeight="543" activeSheetId="1" showComments="commIndAndComment"/>
  </customWorkbookViews>
</workbook>
</file>

<file path=xl/calcChain.xml><?xml version="1.0" encoding="utf-8"?>
<calcChain xmlns="http://schemas.openxmlformats.org/spreadsheetml/2006/main">
  <c r="J10" i="2" l="1"/>
  <c r="J9" i="2" l="1"/>
  <c r="J8" i="2"/>
  <c r="J7" i="2"/>
  <c r="J6" i="2"/>
  <c r="J5" i="2"/>
  <c r="J4" i="2"/>
  <c r="J3" i="2"/>
  <c r="D68" i="1"/>
  <c r="G64" i="1"/>
  <c r="G63" i="1"/>
  <c r="G62" i="1"/>
  <c r="G61" i="1"/>
  <c r="G60" i="1"/>
  <c r="J11" i="2" l="1"/>
  <c r="F10" i="2"/>
  <c r="F28" i="2" s="1"/>
  <c r="F9" i="2"/>
  <c r="F8" i="2"/>
  <c r="F30" i="2" s="1"/>
  <c r="F7" i="2"/>
  <c r="F20" i="2" s="1"/>
  <c r="F21" i="2"/>
  <c r="F23" i="2" l="1"/>
  <c r="F24" i="2"/>
  <c r="F26" i="2"/>
  <c r="F27" i="2"/>
  <c r="F29" i="2"/>
  <c r="F16" i="2"/>
  <c r="F19" i="2"/>
  <c r="F22" i="2"/>
  <c r="F25" i="2"/>
  <c r="F17" i="2"/>
  <c r="F18" i="2"/>
  <c r="B17" i="2"/>
  <c r="C13" i="2" l="1"/>
  <c r="B30" i="2" l="1"/>
  <c r="C30" i="2" s="1"/>
  <c r="E30" i="2" s="1"/>
  <c r="B29" i="2"/>
  <c r="C29" i="2" s="1"/>
  <c r="E29" i="2" s="1"/>
  <c r="B28" i="2"/>
  <c r="B27" i="2"/>
  <c r="C27" i="2" s="1"/>
  <c r="E27" i="2" s="1"/>
  <c r="B26" i="2"/>
  <c r="C26" i="2" s="1"/>
  <c r="E26" i="2" s="1"/>
  <c r="B25" i="2"/>
  <c r="C25" i="2" s="1"/>
  <c r="E25" i="2" s="1"/>
  <c r="B24" i="2"/>
  <c r="C24" i="2" s="1"/>
  <c r="E24" i="2" s="1"/>
  <c r="B23" i="2"/>
  <c r="C23" i="2" s="1"/>
  <c r="E23" i="2" s="1"/>
  <c r="B22" i="2"/>
  <c r="B21" i="2"/>
  <c r="C21" i="2" s="1"/>
  <c r="E21" i="2" s="1"/>
  <c r="B20" i="2"/>
  <c r="C20" i="2" s="1"/>
  <c r="E20" i="2" s="1"/>
  <c r="B19" i="2"/>
  <c r="B18" i="2"/>
  <c r="C18" i="2" s="1"/>
  <c r="E18" i="2" s="1"/>
  <c r="G18" i="2" s="1"/>
  <c r="C17" i="2"/>
  <c r="E17" i="2" s="1"/>
  <c r="G17" i="2" s="1"/>
  <c r="H17" i="2" s="1"/>
  <c r="B16" i="2"/>
  <c r="C19" i="2" l="1"/>
  <c r="E19" i="2" s="1"/>
  <c r="H19" i="2"/>
  <c r="C16" i="2"/>
  <c r="E16" i="2" s="1"/>
  <c r="G16" i="2" s="1"/>
  <c r="H16" i="2" s="1"/>
  <c r="C22" i="2"/>
  <c r="E22" i="2" s="1"/>
  <c r="C28" i="2"/>
  <c r="E28" i="2" s="1"/>
  <c r="G29" i="2"/>
  <c r="H29" i="2" s="1"/>
  <c r="G27" i="2"/>
  <c r="H27" i="2" s="1"/>
  <c r="G25" i="2"/>
  <c r="H25" i="2" s="1"/>
  <c r="G23" i="2"/>
  <c r="H23" i="2" s="1"/>
  <c r="G21" i="2"/>
  <c r="H21" i="2" s="1"/>
  <c r="G30" i="2"/>
  <c r="H30" i="2" s="1"/>
  <c r="G26" i="2"/>
  <c r="H26" i="2" s="1"/>
  <c r="G24" i="2"/>
  <c r="H24" i="2" s="1"/>
  <c r="G20" i="2"/>
  <c r="H20" i="2" s="1"/>
  <c r="H18" i="2"/>
  <c r="G19" i="2" l="1"/>
  <c r="G22" i="2"/>
  <c r="H22" i="2" s="1"/>
  <c r="G28" i="2"/>
  <c r="H28" i="2" s="1"/>
  <c r="H31" i="2" l="1"/>
  <c r="I67" i="1" s="1"/>
</calcChain>
</file>

<file path=xl/sharedStrings.xml><?xml version="1.0" encoding="utf-8"?>
<sst xmlns="http://schemas.openxmlformats.org/spreadsheetml/2006/main" count="101" uniqueCount="80">
  <si>
    <t>Mitinhaber</t>
  </si>
  <si>
    <t>Angestellter, Assistent</t>
  </si>
  <si>
    <t>Praktikant, kfm. Angestellter, Lehrling</t>
  </si>
  <si>
    <t>Teilzeit</t>
  </si>
  <si>
    <t>Rabatt</t>
  </si>
  <si>
    <t>Angestellte, Assistenten</t>
  </si>
  <si>
    <t>Inhaber</t>
  </si>
  <si>
    <t>1. Versicherungsbeginn</t>
  </si>
  <si>
    <t>Die Fragen sind nicht zu beantworten, wenn es sich um einen reinen Ersatzantrag (kein Einschluss neuer Branchen) handelt.</t>
  </si>
  <si>
    <t>Wenn ja, bei welchen Gesellschaften?</t>
  </si>
  <si>
    <t>1.</t>
  </si>
  <si>
    <t>2.</t>
  </si>
  <si>
    <t>weitere:</t>
  </si>
  <si>
    <t>3. Wurden oder werden diese Policen ausser Kraft gesetzt?</t>
  </si>
  <si>
    <t>Wenn ja, durch wen wurden oder werden diese Policen ausser Kraft gesetzt?</t>
  </si>
  <si>
    <t>4. Aus welchem Grund wurden oder werden diese Versicherungen aufgehoben?</t>
  </si>
  <si>
    <t>5. Hat eine Gesellschaft Anträge von Ihnen abgelehnt oder die Annahme von
Anträgen bzw. die Weiterführung Ihrer Versicherungen von erschwerten 
Bedingungen (Auflagen) abhängig gemacht?</t>
  </si>
  <si>
    <t>Wenn ja, welche Gesellschaft? Welcher Grund? Welche Auflagen?</t>
  </si>
  <si>
    <t>Auflage:</t>
  </si>
  <si>
    <t>6. Sind in den letzten 3 Jahren Schäden eingetreten, welche die beantragten
Versicherungen betreffen?</t>
  </si>
  <si>
    <t>Wenn ja, welche?</t>
  </si>
  <si>
    <t>Jahr</t>
  </si>
  <si>
    <t>Ursache</t>
  </si>
  <si>
    <t>Betrag</t>
  </si>
  <si>
    <t>ohne</t>
  </si>
  <si>
    <t>mitversichert</t>
  </si>
  <si>
    <t>Prämie</t>
  </si>
  <si>
    <t>kfm. Angestellte</t>
  </si>
  <si>
    <t>Angestellte, Assistenten 3</t>
  </si>
  <si>
    <t>Prämie bei 100 %</t>
  </si>
  <si>
    <t>Tätigkeitsrabatt</t>
  </si>
  <si>
    <t>Zwischentotal</t>
  </si>
  <si>
    <t>Teilzeitrabatt</t>
  </si>
  <si>
    <t>Berechnung</t>
  </si>
  <si>
    <t>Berechnungsbasis Drohne</t>
  </si>
  <si>
    <t>Was</t>
  </si>
  <si>
    <t>2. Hatten oder haben Sie bei einer anderen Versicherungsgesellschaft Versicherungs-
policen der gleichen Art wie die beantragten Versicherungen?</t>
  </si>
  <si>
    <t>Funktion/Tätigkeit</t>
  </si>
  <si>
    <t>Praktikanten, Lehrlinge</t>
  </si>
  <si>
    <t xml:space="preserve">Mitversicherung einer Flugdrohne </t>
  </si>
  <si>
    <t>Name, Straße, Ort</t>
  </si>
  <si>
    <t>Wenn "ja":</t>
  </si>
  <si>
    <t>Wenn "ja": Wie viele?</t>
  </si>
  <si>
    <t>8.2.1</t>
  </si>
  <si>
    <t>8.2.2</t>
  </si>
  <si>
    <t>8.2.3</t>
  </si>
  <si>
    <t>8.2.4</t>
  </si>
  <si>
    <t>8.2.5</t>
  </si>
  <si>
    <t>8.1 Waren Sie in den letzten 3 Jahren in mehr als zwei arbeitsrechtliche
Auseinandersetzungen verwickelt?</t>
  </si>
  <si>
    <t>7. Prämienberechnung</t>
  </si>
  <si>
    <t>II. Möchten Sie ein Angebot für eine Firmenrechtsschutzversicherung?</t>
  </si>
  <si>
    <t>I. Möchten Sie ein Angebot für eine Betriebshaftpflichtversicherung?</t>
  </si>
  <si>
    <t>Anzahl</t>
  </si>
  <si>
    <t>davon Teilzeit beschäftigt</t>
  </si>
  <si>
    <t>1 - 50%</t>
  </si>
  <si>
    <t>51 - 80%</t>
  </si>
  <si>
    <t>Inhaber Anzahl Gesamt</t>
  </si>
  <si>
    <t>Inhaber Anzahl 1-50%</t>
  </si>
  <si>
    <t>Inhaber Anzahl 51-80%</t>
  </si>
  <si>
    <t>Abzug</t>
  </si>
  <si>
    <t>Mitinhaber Anzahl Gesamt</t>
  </si>
  <si>
    <t>Angestellte, Anzahl Gesamt</t>
  </si>
  <si>
    <t>kfm. Angestellte Anzahl Gesamt</t>
  </si>
  <si>
    <t>Praktikanten,  Anzahl Gesamt</t>
  </si>
  <si>
    <t>Mitinhaber Anzahl 1-50%</t>
  </si>
  <si>
    <t>Angestellte, Anzahl 1-50%</t>
  </si>
  <si>
    <t>kfm. Angestellte Anzahl 1-50%</t>
  </si>
  <si>
    <t>Praktikanten,  Anzahl 1-50%</t>
  </si>
  <si>
    <t>Mitinhaber Anzahl 51-80%</t>
  </si>
  <si>
    <t>kfm. Angestellte Anzahl 51-80%</t>
  </si>
  <si>
    <t>Praktikanten,  Anzahl 51-80%</t>
  </si>
  <si>
    <t>7.1 Personen (bitte geben Sie die Anzahl der Mitarbeiter gesamt sowie davon die Anzahl der Teilzeitkräfte ein)</t>
  </si>
  <si>
    <t>7.2 Drohne (bitte setzen Sie das entsprechende Häkchen)</t>
  </si>
  <si>
    <t>III. Möchten Sie ein Angebot für eine Drohnenkaskoversicherung?</t>
  </si>
  <si>
    <t>(Neuwert mind. CHF 2`000.00)</t>
  </si>
  <si>
    <t xml:space="preserve">1. Hat die Drohne ein Notlandesystem?  </t>
  </si>
  <si>
    <t xml:space="preserve">2 Hat die Drohne einen Ortungssender, der sie auffindbar macht? </t>
  </si>
  <si>
    <t xml:space="preserve">3. Hat der Antrieb Redundanzen; ist die Flugfunktion gegeben, wenn ein Antrieb ausfällt? </t>
  </si>
  <si>
    <t>4. Verfügt die Person, welche die Drohne fliegt, über entsprechende Erfahrung, resp. hat sie eine Ausbildung für die Bedienung der Drohne absolviert?</t>
  </si>
  <si>
    <t>Fragebogen BHV + RS + DrohnenHV + -kasko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</si>
</sst>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.&quot;\ #,##0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0" fillId="0" borderId="1" xfId="0" applyBorder="1"/>
    <xf numFmtId="9" fontId="0" fillId="0" borderId="1" xfId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top"/>
    </xf>
    <xf numFmtId="0" fontId="2" fillId="0" borderId="0" xfId="0" applyFont="1"/>
    <xf numFmtId="0" fontId="0" fillId="0" borderId="0" xfId="0" applyBorder="1"/>
    <xf numFmtId="0" fontId="0" fillId="0" borderId="1" xfId="0" applyFill="1" applyBorder="1" applyAlignment="1"/>
    <xf numFmtId="0" fontId="0" fillId="3" borderId="1" xfId="0" applyFill="1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/>
    <xf numFmtId="0" fontId="0" fillId="0" borderId="7" xfId="0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0" borderId="1" xfId="0" applyNumberFormat="1" applyBorder="1"/>
    <xf numFmtId="0" fontId="0" fillId="2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/>
    <xf numFmtId="0" fontId="1" fillId="0" borderId="0" xfId="0" applyFont="1" applyBorder="1"/>
    <xf numFmtId="0" fontId="4" fillId="0" borderId="0" xfId="0" applyFont="1" applyProtection="1"/>
    <xf numFmtId="14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0" fontId="1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Alignment="1" applyProtection="1"/>
    <xf numFmtId="0" fontId="0" fillId="0" borderId="5" xfId="0" applyBorder="1" applyAlignment="1" applyProtection="1"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Border="1" applyAlignment="1" applyProtection="1"/>
    <xf numFmtId="0" fontId="0" fillId="0" borderId="0" xfId="0" applyProtection="1"/>
    <xf numFmtId="49" fontId="1" fillId="0" borderId="0" xfId="0" applyNumberFormat="1" applyFont="1" applyProtection="1"/>
    <xf numFmtId="49" fontId="1" fillId="0" borderId="0" xfId="0" applyNumberFormat="1" applyFont="1" applyAlignment="1" applyProtection="1"/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0" fillId="0" borderId="0" xfId="0" applyBorder="1" applyProtection="1"/>
    <xf numFmtId="0" fontId="0" fillId="5" borderId="0" xfId="0" applyFill="1"/>
    <xf numFmtId="0" fontId="0" fillId="5" borderId="0" xfId="0" applyFill="1" applyProtection="1">
      <protection locked="0"/>
    </xf>
    <xf numFmtId="0" fontId="0" fillId="0" borderId="5" xfId="0" applyBorder="1"/>
    <xf numFmtId="0" fontId="2" fillId="2" borderId="10" xfId="0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2" fillId="4" borderId="23" xfId="0" applyFont="1" applyFill="1" applyBorder="1"/>
    <xf numFmtId="164" fontId="2" fillId="4" borderId="24" xfId="0" applyNumberFormat="1" applyFont="1" applyFill="1" applyBorder="1"/>
    <xf numFmtId="0" fontId="7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3" borderId="18" xfId="1" applyNumberFormat="1" applyFont="1" applyFill="1" applyBorder="1" applyAlignment="1" applyProtection="1">
      <alignment horizontal="center"/>
      <protection locked="0"/>
    </xf>
    <xf numFmtId="0" fontId="0" fillId="0" borderId="15" xfId="1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16" xfId="1" applyNumberFormat="1" applyFont="1" applyBorder="1" applyAlignment="1" applyProtection="1">
      <alignment horizontal="center"/>
      <protection locked="0"/>
    </xf>
    <xf numFmtId="0" fontId="0" fillId="0" borderId="17" xfId="1" applyNumberFormat="1" applyFont="1" applyBorder="1" applyAlignment="1" applyProtection="1">
      <alignment horizontal="center"/>
      <protection locked="0"/>
    </xf>
    <xf numFmtId="0" fontId="0" fillId="3" borderId="1" xfId="1" applyNumberFormat="1" applyFont="1" applyFill="1" applyBorder="1" applyAlignment="1" applyProtection="1">
      <alignment horizontal="center"/>
      <protection locked="0"/>
    </xf>
    <xf numFmtId="0" fontId="0" fillId="3" borderId="19" xfId="1" applyNumberFormat="1" applyFont="1" applyFill="1" applyBorder="1" applyAlignment="1" applyProtection="1">
      <alignment horizontal="center"/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0" fontId="0" fillId="0" borderId="19" xfId="1" applyNumberFormat="1" applyFont="1" applyBorder="1" applyAlignment="1" applyProtection="1">
      <alignment horizontal="center"/>
      <protection locked="0"/>
    </xf>
    <xf numFmtId="0" fontId="0" fillId="0" borderId="21" xfId="1" applyNumberFormat="1" applyFont="1" applyBorder="1" applyAlignment="1" applyProtection="1">
      <alignment horizontal="center"/>
      <protection locked="0"/>
    </xf>
    <xf numFmtId="0" fontId="0" fillId="0" borderId="22" xfId="1" applyNumberFormat="1" applyFont="1" applyBorder="1" applyAlignment="1" applyProtection="1">
      <alignment horizontal="center"/>
      <protection locked="0"/>
    </xf>
    <xf numFmtId="0" fontId="0" fillId="0" borderId="18" xfId="1" applyNumberFormat="1" applyFont="1" applyBorder="1" applyAlignment="1" applyProtection="1">
      <alignment horizontal="center"/>
      <protection locked="0"/>
    </xf>
    <xf numFmtId="0" fontId="0" fillId="0" borderId="20" xfId="1" applyNumberFormat="1" applyFont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Border="1" applyProtection="1"/>
    <xf numFmtId="0" fontId="4" fillId="0" borderId="0" xfId="0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0" xfId="0" applyFont="1" applyAlignment="1" applyProtection="1">
      <alignment horizontal="left" vertical="top" wrapText="1"/>
    </xf>
    <xf numFmtId="49" fontId="1" fillId="0" borderId="5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Berechnung!$H$4" lockText="1" noThreeD="1"/>
</file>

<file path=xl/ctrlProps/ctrlProp41.xml><?xml version="1.0" encoding="utf-8"?>
<formControlPr xmlns="http://schemas.microsoft.com/office/spreadsheetml/2009/9/main" objectType="CheckBox" fmlaLink="Berechnung!$I$4" lockText="1" noThreeD="1"/>
</file>

<file path=xl/ctrlProps/ctrlProp42.xml><?xml version="1.0" encoding="utf-8"?>
<formControlPr xmlns="http://schemas.microsoft.com/office/spreadsheetml/2009/9/main" objectType="CheckBox" fmlaLink="Berechnung!$H$3" lockText="1" noThreeD="1"/>
</file>

<file path=xl/ctrlProps/ctrlProp43.xml><?xml version="1.0" encoding="utf-8"?>
<formControlPr xmlns="http://schemas.microsoft.com/office/spreadsheetml/2009/9/main" objectType="CheckBox" fmlaLink="Berechnung!$I$3" lockText="1" noThreeD="1"/>
</file>

<file path=xl/ctrlProps/ctrlProp44.xml><?xml version="1.0" encoding="utf-8"?>
<formControlPr xmlns="http://schemas.microsoft.com/office/spreadsheetml/2009/9/main" objectType="CheckBox" fmlaLink="Berechnung!$D$3" lockText="1" noThreeD="1"/>
</file>

<file path=xl/ctrlProps/ctrlProp45.xml><?xml version="1.0" encoding="utf-8"?>
<formControlPr xmlns="http://schemas.microsoft.com/office/spreadsheetml/2009/9/main" objectType="CheckBox" fmlaLink="Berechnung!$D$4" lockText="1" noThreeD="1"/>
</file>

<file path=xl/ctrlProps/ctrlProp46.xml><?xml version="1.0" encoding="utf-8"?>
<formControlPr xmlns="http://schemas.microsoft.com/office/spreadsheetml/2009/9/main" objectType="CheckBox" fmlaLink="Berechnung!$I$10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Berechnung!$H$4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fmlaLink="[1]Berechnung!$I$6" lockText="1" noThreeD="1"/>
</file>

<file path=xl/ctrlProps/ctrlProp51.xml><?xml version="1.0" encoding="utf-8"?>
<formControlPr xmlns="http://schemas.microsoft.com/office/spreadsheetml/2009/9/main" objectType="CheckBox" fmlaLink="[1]Berechnung!$H$6" lockText="1" noThreeD="1"/>
</file>

<file path=xl/ctrlProps/ctrlProp52.xml><?xml version="1.0" encoding="utf-8"?>
<formControlPr xmlns="http://schemas.microsoft.com/office/spreadsheetml/2009/9/main" objectType="CheckBox" fmlaLink="[1]Berechnung!$H$7" lockText="1" noThreeD="1"/>
</file>

<file path=xl/ctrlProps/ctrlProp53.xml><?xml version="1.0" encoding="utf-8"?>
<formControlPr xmlns="http://schemas.microsoft.com/office/spreadsheetml/2009/9/main" objectType="CheckBox" fmlaLink="[1]Berechnung!$H$8" lockText="1" noThreeD="1"/>
</file>

<file path=xl/ctrlProps/ctrlProp54.xml><?xml version="1.0" encoding="utf-8"?>
<formControlPr xmlns="http://schemas.microsoft.com/office/spreadsheetml/2009/9/main" objectType="CheckBox" fmlaLink="[1]Berechnung!$H$9" lockText="1" noThreeD="1"/>
</file>

<file path=xl/ctrlProps/ctrlProp55.xml><?xml version="1.0" encoding="utf-8"?>
<formControlPr xmlns="http://schemas.microsoft.com/office/spreadsheetml/2009/9/main" objectType="CheckBox" fmlaLink="[1]Berechnung!$I$7" lockText="1" noThreeD="1"/>
</file>

<file path=xl/ctrlProps/ctrlProp56.xml><?xml version="1.0" encoding="utf-8"?>
<formControlPr xmlns="http://schemas.microsoft.com/office/spreadsheetml/2009/9/main" objectType="CheckBox" fmlaLink="[1]Berechnung!$I$9" lockText="1" noThreeD="1"/>
</file>

<file path=xl/ctrlProps/ctrlProp57.xml><?xml version="1.0" encoding="utf-8"?>
<formControlPr xmlns="http://schemas.microsoft.com/office/spreadsheetml/2009/9/main" objectType="CheckBox" fmlaLink="[1]Berechnung!$I$8" lockText="1" noThreeD="1"/>
</file>

<file path=xl/ctrlProps/ctrlProp58.xml><?xml version="1.0" encoding="utf-8"?>
<formControlPr xmlns="http://schemas.microsoft.com/office/spreadsheetml/2009/9/main" objectType="CheckBox" fmlaLink="[1]Berechnung!$H$5" lockText="1" noThreeD="1"/>
</file>

<file path=xl/ctrlProps/ctrlProp59.xml><?xml version="1.0" encoding="utf-8"?>
<formControlPr xmlns="http://schemas.microsoft.com/office/spreadsheetml/2009/9/main" objectType="CheckBox" fmlaLink="[1]Berechnung!$I$5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0</xdr:row>
      <xdr:rowOff>28575</xdr:rowOff>
    </xdr:from>
    <xdr:to>
      <xdr:col>8</xdr:col>
      <xdr:colOff>809625</xdr:colOff>
      <xdr:row>0</xdr:row>
      <xdr:rowOff>409575</xdr:rowOff>
    </xdr:to>
    <xdr:pic>
      <xdr:nvPicPr>
        <xdr:cNvPr id="107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28575"/>
          <a:ext cx="1619250" cy="3810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10</xdr:row>
          <xdr:rowOff>0</xdr:rowOff>
        </xdr:from>
        <xdr:to>
          <xdr:col>8</xdr:col>
          <xdr:colOff>285750</xdr:colOff>
          <xdr:row>10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10</xdr:row>
          <xdr:rowOff>0</xdr:rowOff>
        </xdr:from>
        <xdr:to>
          <xdr:col>8</xdr:col>
          <xdr:colOff>809625</xdr:colOff>
          <xdr:row>10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15</xdr:row>
          <xdr:rowOff>133350</xdr:rowOff>
        </xdr:from>
        <xdr:to>
          <xdr:col>8</xdr:col>
          <xdr:colOff>285750</xdr:colOff>
          <xdr:row>17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</xdr:row>
          <xdr:rowOff>133350</xdr:rowOff>
        </xdr:from>
        <xdr:to>
          <xdr:col>8</xdr:col>
          <xdr:colOff>809625</xdr:colOff>
          <xdr:row>17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17</xdr:row>
          <xdr:rowOff>219075</xdr:rowOff>
        </xdr:from>
        <xdr:to>
          <xdr:col>1</xdr:col>
          <xdr:colOff>476250</xdr:colOff>
          <xdr:row>19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Gesellschaft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17</xdr:row>
          <xdr:rowOff>219075</xdr:rowOff>
        </xdr:from>
        <xdr:to>
          <xdr:col>3</xdr:col>
          <xdr:colOff>533400</xdr:colOff>
          <xdr:row>19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Versicherungsnehmer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19</xdr:row>
          <xdr:rowOff>38100</xdr:rowOff>
        </xdr:from>
        <xdr:to>
          <xdr:col>1</xdr:col>
          <xdr:colOff>476250</xdr:colOff>
          <xdr:row>21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Gesellschaft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19</xdr:row>
          <xdr:rowOff>38100</xdr:rowOff>
        </xdr:from>
        <xdr:to>
          <xdr:col>3</xdr:col>
          <xdr:colOff>533400</xdr:colOff>
          <xdr:row>21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Versicherungsnehmer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25</xdr:row>
          <xdr:rowOff>9525</xdr:rowOff>
        </xdr:from>
        <xdr:to>
          <xdr:col>2</xdr:col>
          <xdr:colOff>228600</xdr:colOff>
          <xdr:row>25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Schadenfall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9525</xdr:rowOff>
        </xdr:from>
        <xdr:to>
          <xdr:col>3</xdr:col>
          <xdr:colOff>371475</xdr:colOff>
          <xdr:row>25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Handänderung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25</xdr:row>
          <xdr:rowOff>9525</xdr:rowOff>
        </xdr:from>
        <xdr:to>
          <xdr:col>4</xdr:col>
          <xdr:colOff>323850</xdr:colOff>
          <xdr:row>25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Ablauf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9525</xdr:rowOff>
        </xdr:from>
        <xdr:to>
          <xdr:col>6</xdr:col>
          <xdr:colOff>85725</xdr:colOff>
          <xdr:row>25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Prämienanpassung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25</xdr:row>
          <xdr:rowOff>9525</xdr:rowOff>
        </xdr:from>
        <xdr:to>
          <xdr:col>7</xdr:col>
          <xdr:colOff>476250</xdr:colOff>
          <xdr:row>25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Risikowegfall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25</xdr:row>
          <xdr:rowOff>9525</xdr:rowOff>
        </xdr:from>
        <xdr:to>
          <xdr:col>7</xdr:col>
          <xdr:colOff>723900</xdr:colOff>
          <xdr:row>25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26</xdr:row>
          <xdr:rowOff>9525</xdr:rowOff>
        </xdr:from>
        <xdr:to>
          <xdr:col>2</xdr:col>
          <xdr:colOff>228600</xdr:colOff>
          <xdr:row>26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Schadenfall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9525</xdr:rowOff>
        </xdr:from>
        <xdr:to>
          <xdr:col>3</xdr:col>
          <xdr:colOff>371475</xdr:colOff>
          <xdr:row>26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Handänderung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26</xdr:row>
          <xdr:rowOff>9525</xdr:rowOff>
        </xdr:from>
        <xdr:to>
          <xdr:col>4</xdr:col>
          <xdr:colOff>323850</xdr:colOff>
          <xdr:row>26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Ablauf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26</xdr:row>
          <xdr:rowOff>9525</xdr:rowOff>
        </xdr:from>
        <xdr:to>
          <xdr:col>6</xdr:col>
          <xdr:colOff>85725</xdr:colOff>
          <xdr:row>26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Prämienanpassung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26</xdr:row>
          <xdr:rowOff>9525</xdr:rowOff>
        </xdr:from>
        <xdr:to>
          <xdr:col>7</xdr:col>
          <xdr:colOff>476250</xdr:colOff>
          <xdr:row>26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Risikowegfall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9525</xdr:rowOff>
        </xdr:from>
        <xdr:to>
          <xdr:col>7</xdr:col>
          <xdr:colOff>723900</xdr:colOff>
          <xdr:row>26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27</xdr:row>
          <xdr:rowOff>9525</xdr:rowOff>
        </xdr:from>
        <xdr:to>
          <xdr:col>2</xdr:col>
          <xdr:colOff>228600</xdr:colOff>
          <xdr:row>27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Schadenfall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9525</xdr:rowOff>
        </xdr:from>
        <xdr:to>
          <xdr:col>3</xdr:col>
          <xdr:colOff>371475</xdr:colOff>
          <xdr:row>27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Handänderung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27</xdr:row>
          <xdr:rowOff>9525</xdr:rowOff>
        </xdr:from>
        <xdr:to>
          <xdr:col>4</xdr:col>
          <xdr:colOff>323850</xdr:colOff>
          <xdr:row>27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Ablauf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27</xdr:row>
          <xdr:rowOff>9525</xdr:rowOff>
        </xdr:from>
        <xdr:to>
          <xdr:col>6</xdr:col>
          <xdr:colOff>85725</xdr:colOff>
          <xdr:row>27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Prämienanpassung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27</xdr:row>
          <xdr:rowOff>9525</xdr:rowOff>
        </xdr:from>
        <xdr:to>
          <xdr:col>7</xdr:col>
          <xdr:colOff>476250</xdr:colOff>
          <xdr:row>27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Risikowegfall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27</xdr:row>
          <xdr:rowOff>9525</xdr:rowOff>
        </xdr:from>
        <xdr:to>
          <xdr:col>7</xdr:col>
          <xdr:colOff>723900</xdr:colOff>
          <xdr:row>27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29</xdr:row>
          <xdr:rowOff>123825</xdr:rowOff>
        </xdr:from>
        <xdr:to>
          <xdr:col>8</xdr:col>
          <xdr:colOff>285750</xdr:colOff>
          <xdr:row>29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</xdr:row>
          <xdr:rowOff>123825</xdr:rowOff>
        </xdr:from>
        <xdr:to>
          <xdr:col>8</xdr:col>
          <xdr:colOff>809625</xdr:colOff>
          <xdr:row>29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32</xdr:row>
          <xdr:rowOff>28575</xdr:rowOff>
        </xdr:from>
        <xdr:to>
          <xdr:col>2</xdr:col>
          <xdr:colOff>266700</xdr:colOff>
          <xdr:row>33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Schadenfall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32</xdr:row>
          <xdr:rowOff>28575</xdr:rowOff>
        </xdr:from>
        <xdr:to>
          <xdr:col>3</xdr:col>
          <xdr:colOff>647700</xdr:colOff>
          <xdr:row>33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Gefahrerhöhrung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32</xdr:row>
          <xdr:rowOff>28575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37</xdr:row>
          <xdr:rowOff>28575</xdr:rowOff>
        </xdr:from>
        <xdr:to>
          <xdr:col>2</xdr:col>
          <xdr:colOff>266700</xdr:colOff>
          <xdr:row>38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Schadenfall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37</xdr:row>
          <xdr:rowOff>28575</xdr:rowOff>
        </xdr:from>
        <xdr:to>
          <xdr:col>3</xdr:col>
          <xdr:colOff>647700</xdr:colOff>
          <xdr:row>38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Gefahrerhöhrung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37</xdr:row>
          <xdr:rowOff>28575</xdr:rowOff>
        </xdr:from>
        <xdr:to>
          <xdr:col>4</xdr:col>
          <xdr:colOff>542925</xdr:colOff>
          <xdr:row>38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41</xdr:row>
          <xdr:rowOff>28575</xdr:rowOff>
        </xdr:from>
        <xdr:to>
          <xdr:col>2</xdr:col>
          <xdr:colOff>266700</xdr:colOff>
          <xdr:row>42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Schadenfall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41</xdr:row>
          <xdr:rowOff>28575</xdr:rowOff>
        </xdr:from>
        <xdr:to>
          <xdr:col>3</xdr:col>
          <xdr:colOff>647700</xdr:colOff>
          <xdr:row>42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Gefahrerhöhrung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41</xdr:row>
          <xdr:rowOff>28575</xdr:rowOff>
        </xdr:from>
        <xdr:to>
          <xdr:col>4</xdr:col>
          <xdr:colOff>542925</xdr:colOff>
          <xdr:row>42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44</xdr:row>
          <xdr:rowOff>76200</xdr:rowOff>
        </xdr:from>
        <xdr:to>
          <xdr:col>8</xdr:col>
          <xdr:colOff>285750</xdr:colOff>
          <xdr:row>44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44</xdr:row>
          <xdr:rowOff>76200</xdr:rowOff>
        </xdr:from>
        <xdr:to>
          <xdr:col>8</xdr:col>
          <xdr:colOff>809625</xdr:colOff>
          <xdr:row>44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70</xdr:row>
          <xdr:rowOff>57150</xdr:rowOff>
        </xdr:from>
        <xdr:to>
          <xdr:col>8</xdr:col>
          <xdr:colOff>285750</xdr:colOff>
          <xdr:row>70</xdr:row>
          <xdr:rowOff>276225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70</xdr:row>
          <xdr:rowOff>57150</xdr:rowOff>
        </xdr:from>
        <xdr:to>
          <xdr:col>8</xdr:col>
          <xdr:colOff>809625</xdr:colOff>
          <xdr:row>70</xdr:row>
          <xdr:rowOff>276225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68</xdr:row>
          <xdr:rowOff>0</xdr:rowOff>
        </xdr:from>
        <xdr:to>
          <xdr:col>8</xdr:col>
          <xdr:colOff>285750</xdr:colOff>
          <xdr:row>68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68</xdr:row>
          <xdr:rowOff>0</xdr:rowOff>
        </xdr:from>
        <xdr:to>
          <xdr:col>8</xdr:col>
          <xdr:colOff>809625</xdr:colOff>
          <xdr:row>68</xdr:row>
          <xdr:rowOff>219075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66</xdr:row>
          <xdr:rowOff>57150</xdr:rowOff>
        </xdr:from>
        <xdr:to>
          <xdr:col>3</xdr:col>
          <xdr:colOff>514350</xdr:colOff>
          <xdr:row>67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66</xdr:row>
          <xdr:rowOff>66675</xdr:rowOff>
        </xdr:from>
        <xdr:to>
          <xdr:col>4</xdr:col>
          <xdr:colOff>476250</xdr:colOff>
          <xdr:row>67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71</xdr:row>
          <xdr:rowOff>95250</xdr:rowOff>
        </xdr:from>
        <xdr:to>
          <xdr:col>8</xdr:col>
          <xdr:colOff>800100</xdr:colOff>
          <xdr:row>72</xdr:row>
          <xdr:rowOff>66675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5</xdr:row>
          <xdr:rowOff>0</xdr:rowOff>
        </xdr:from>
        <xdr:to>
          <xdr:col>8</xdr:col>
          <xdr:colOff>285750</xdr:colOff>
          <xdr:row>6</xdr:row>
          <xdr:rowOff>57150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</xdr:row>
          <xdr:rowOff>0</xdr:rowOff>
        </xdr:from>
        <xdr:to>
          <xdr:col>8</xdr:col>
          <xdr:colOff>809625</xdr:colOff>
          <xdr:row>6</xdr:row>
          <xdr:rowOff>57150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71</xdr:row>
          <xdr:rowOff>85725</xdr:rowOff>
        </xdr:from>
        <xdr:to>
          <xdr:col>8</xdr:col>
          <xdr:colOff>285750</xdr:colOff>
          <xdr:row>72</xdr:row>
          <xdr:rowOff>57150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77</xdr:row>
          <xdr:rowOff>76200</xdr:rowOff>
        </xdr:from>
        <xdr:to>
          <xdr:col>6</xdr:col>
          <xdr:colOff>314325</xdr:colOff>
          <xdr:row>78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77</xdr:row>
          <xdr:rowOff>66675</xdr:rowOff>
        </xdr:from>
        <xdr:to>
          <xdr:col>5</xdr:col>
          <xdr:colOff>266700</xdr:colOff>
          <xdr:row>78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78</xdr:row>
          <xdr:rowOff>171450</xdr:rowOff>
        </xdr:from>
        <xdr:to>
          <xdr:col>5</xdr:col>
          <xdr:colOff>285750</xdr:colOff>
          <xdr:row>78</xdr:row>
          <xdr:rowOff>409575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79</xdr:row>
          <xdr:rowOff>180975</xdr:rowOff>
        </xdr:from>
        <xdr:to>
          <xdr:col>5</xdr:col>
          <xdr:colOff>285750</xdr:colOff>
          <xdr:row>79</xdr:row>
          <xdr:rowOff>409575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80</xdr:row>
          <xdr:rowOff>342900</xdr:rowOff>
        </xdr:from>
        <xdr:to>
          <xdr:col>5</xdr:col>
          <xdr:colOff>257175</xdr:colOff>
          <xdr:row>80</xdr:row>
          <xdr:rowOff>561975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78</xdr:row>
          <xdr:rowOff>180975</xdr:rowOff>
        </xdr:from>
        <xdr:to>
          <xdr:col>6</xdr:col>
          <xdr:colOff>314325</xdr:colOff>
          <xdr:row>78</xdr:row>
          <xdr:rowOff>400050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80</xdr:row>
          <xdr:rowOff>342900</xdr:rowOff>
        </xdr:from>
        <xdr:to>
          <xdr:col>6</xdr:col>
          <xdr:colOff>304800</xdr:colOff>
          <xdr:row>80</xdr:row>
          <xdr:rowOff>561975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79</xdr:row>
          <xdr:rowOff>180975</xdr:rowOff>
        </xdr:from>
        <xdr:to>
          <xdr:col>6</xdr:col>
          <xdr:colOff>314325</xdr:colOff>
          <xdr:row>79</xdr:row>
          <xdr:rowOff>400050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74</xdr:row>
          <xdr:rowOff>0</xdr:rowOff>
        </xdr:from>
        <xdr:to>
          <xdr:col>8</xdr:col>
          <xdr:colOff>285750</xdr:colOff>
          <xdr:row>74</xdr:row>
          <xdr:rowOff>219075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74</xdr:row>
          <xdr:rowOff>0</xdr:rowOff>
        </xdr:from>
        <xdr:to>
          <xdr:col>8</xdr:col>
          <xdr:colOff>809625</xdr:colOff>
          <xdr:row>74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123825</xdr:rowOff>
        </xdr:from>
        <xdr:to>
          <xdr:col>0</xdr:col>
          <xdr:colOff>638175</xdr:colOff>
          <xdr:row>9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gebogen_BHV_RS_Drohnenkasko_Fotografen_0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Berechnung"/>
      <sheetName val="Tabelle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-Design">
  <a:themeElements>
    <a:clrScheme name="Helvetia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BD0006"/>
      </a:accent1>
      <a:accent2>
        <a:srgbClr val="00AAA0"/>
      </a:accent2>
      <a:accent3>
        <a:srgbClr val="A359A1"/>
      </a:accent3>
      <a:accent4>
        <a:srgbClr val="0038A9"/>
      </a:accent4>
      <a:accent5>
        <a:srgbClr val="F3D000"/>
      </a:accent5>
      <a:accent6>
        <a:srgbClr val="C7C1BD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tabSelected="1" topLeftCell="A70" zoomScaleNormal="100" workbookViewId="0">
      <selection activeCell="H79" sqref="H79"/>
    </sheetView>
  </sheetViews>
  <sheetFormatPr baseColWidth="10" defaultRowHeight="12.75" x14ac:dyDescent="0.2"/>
  <cols>
    <col min="1" max="1" width="9.7109375" customWidth="1"/>
    <col min="2" max="2" width="8.7109375" customWidth="1"/>
    <col min="3" max="4" width="10.5703125" customWidth="1"/>
    <col min="9" max="9" width="13.140625" customWidth="1"/>
    <col min="10" max="10" width="11.42578125" hidden="1" customWidth="1"/>
  </cols>
  <sheetData>
    <row r="1" spans="1:11" s="8" customFormat="1" ht="42" customHeight="1" x14ac:dyDescent="0.2">
      <c r="A1" s="56" t="s">
        <v>79</v>
      </c>
    </row>
    <row r="2" spans="1:11" x14ac:dyDescent="0.2">
      <c r="A2" s="6" t="s">
        <v>8</v>
      </c>
    </row>
    <row r="3" spans="1:11" x14ac:dyDescent="0.2">
      <c r="A3" s="1"/>
    </row>
    <row r="4" spans="1:11" x14ac:dyDescent="0.2">
      <c r="A4" s="5" t="s">
        <v>40</v>
      </c>
      <c r="C4" s="86"/>
      <c r="D4" s="86"/>
      <c r="E4" s="86"/>
      <c r="F4" s="86"/>
      <c r="G4" s="86"/>
      <c r="H4" s="86"/>
      <c r="I4" s="86"/>
      <c r="J4" s="35"/>
      <c r="K4" s="35"/>
    </row>
    <row r="5" spans="1:11" x14ac:dyDescent="0.2">
      <c r="A5" s="5"/>
      <c r="C5" s="57"/>
      <c r="D5" s="58"/>
      <c r="E5" s="58"/>
      <c r="F5" s="58"/>
      <c r="G5" s="58"/>
      <c r="H5" s="58"/>
      <c r="I5" s="58"/>
      <c r="J5" s="35"/>
      <c r="K5" s="35"/>
    </row>
    <row r="6" spans="1:11" x14ac:dyDescent="0.2">
      <c r="A6" s="82" t="s">
        <v>51</v>
      </c>
      <c r="B6" s="82"/>
      <c r="C6" s="82"/>
      <c r="D6" s="82"/>
      <c r="E6" s="82"/>
      <c r="F6" s="82"/>
      <c r="G6" s="82"/>
      <c r="H6" s="82"/>
      <c r="I6" s="82"/>
      <c r="J6" s="35"/>
      <c r="K6" s="35"/>
    </row>
    <row r="7" spans="1:11" s="42" customFormat="1" x14ac:dyDescent="0.2">
      <c r="A7" s="75" t="s">
        <v>41</v>
      </c>
      <c r="C7" s="47"/>
      <c r="D7" s="47"/>
      <c r="E7" s="47"/>
      <c r="F7" s="47"/>
      <c r="G7" s="47"/>
      <c r="H7" s="47"/>
      <c r="I7" s="47"/>
    </row>
    <row r="8" spans="1:11" x14ac:dyDescent="0.2">
      <c r="A8" s="1"/>
    </row>
    <row r="9" spans="1:11" x14ac:dyDescent="0.2">
      <c r="A9" s="33" t="s">
        <v>7</v>
      </c>
      <c r="D9" s="34"/>
    </row>
    <row r="10" spans="1:11" x14ac:dyDescent="0.2">
      <c r="A10" s="1"/>
    </row>
    <row r="11" spans="1:11" ht="25.5" customHeight="1" x14ac:dyDescent="0.2">
      <c r="A11" s="88" t="s">
        <v>36</v>
      </c>
      <c r="B11" s="88"/>
      <c r="C11" s="88"/>
      <c r="D11" s="88"/>
      <c r="E11" s="88"/>
      <c r="F11" s="88"/>
      <c r="G11" s="88"/>
      <c r="H11" s="88"/>
      <c r="I11" s="88"/>
    </row>
    <row r="12" spans="1:11" ht="19.5" customHeight="1" x14ac:dyDescent="0.2">
      <c r="A12" s="7" t="s">
        <v>9</v>
      </c>
    </row>
    <row r="13" spans="1:11" x14ac:dyDescent="0.2">
      <c r="A13" s="41" t="s">
        <v>10</v>
      </c>
      <c r="B13" s="89"/>
      <c r="C13" s="89"/>
      <c r="D13" s="89"/>
      <c r="E13" s="89"/>
      <c r="F13" s="89"/>
      <c r="G13" s="89"/>
      <c r="H13" s="89"/>
      <c r="I13" s="89"/>
    </row>
    <row r="14" spans="1:11" x14ac:dyDescent="0.2">
      <c r="A14" s="41" t="s">
        <v>11</v>
      </c>
      <c r="B14" s="89"/>
      <c r="C14" s="89"/>
      <c r="D14" s="89"/>
      <c r="E14" s="89"/>
      <c r="F14" s="89"/>
      <c r="G14" s="89"/>
      <c r="H14" s="89"/>
      <c r="I14" s="89"/>
    </row>
    <row r="15" spans="1:11" x14ac:dyDescent="0.2">
      <c r="A15" s="41" t="s">
        <v>12</v>
      </c>
      <c r="B15" s="89"/>
      <c r="C15" s="89"/>
      <c r="D15" s="89"/>
      <c r="E15" s="89"/>
      <c r="F15" s="89"/>
      <c r="G15" s="89"/>
      <c r="H15" s="89"/>
      <c r="I15" s="89"/>
    </row>
    <row r="16" spans="1:11" x14ac:dyDescent="0.2">
      <c r="A16" s="1"/>
    </row>
    <row r="17" spans="1:9" x14ac:dyDescent="0.2">
      <c r="A17" s="5" t="s">
        <v>13</v>
      </c>
    </row>
    <row r="18" spans="1:9" s="8" customFormat="1" ht="19.5" customHeight="1" x14ac:dyDescent="0.2">
      <c r="A18" s="7" t="s">
        <v>14</v>
      </c>
    </row>
    <row r="19" spans="1:9" x14ac:dyDescent="0.2">
      <c r="A19" s="43" t="s">
        <v>10</v>
      </c>
    </row>
    <row r="20" spans="1:9" ht="6" customHeight="1" x14ac:dyDescent="0.2">
      <c r="A20" s="1"/>
    </row>
    <row r="21" spans="1:9" x14ac:dyDescent="0.2">
      <c r="A21" s="43" t="s">
        <v>11</v>
      </c>
    </row>
    <row r="22" spans="1:9" ht="6" customHeight="1" x14ac:dyDescent="0.2">
      <c r="A22" s="1"/>
    </row>
    <row r="23" spans="1:9" x14ac:dyDescent="0.2">
      <c r="A23" s="38" t="s">
        <v>12</v>
      </c>
      <c r="B23" s="90"/>
      <c r="C23" s="90"/>
      <c r="D23" s="90"/>
      <c r="E23" s="90"/>
      <c r="F23" s="90"/>
      <c r="G23" s="90"/>
      <c r="H23" s="90"/>
      <c r="I23" s="90"/>
    </row>
    <row r="24" spans="1:9" x14ac:dyDescent="0.2">
      <c r="A24" s="1"/>
    </row>
    <row r="25" spans="1:9" x14ac:dyDescent="0.2">
      <c r="A25" s="5" t="s">
        <v>15</v>
      </c>
    </row>
    <row r="26" spans="1:9" s="8" customFormat="1" ht="19.5" customHeight="1" x14ac:dyDescent="0.2">
      <c r="A26" s="40" t="s">
        <v>10</v>
      </c>
      <c r="I26" s="39"/>
    </row>
    <row r="27" spans="1:9" s="8" customFormat="1" ht="19.5" customHeight="1" x14ac:dyDescent="0.2">
      <c r="A27" s="40" t="s">
        <v>11</v>
      </c>
      <c r="I27" s="39"/>
    </row>
    <row r="28" spans="1:9" s="8" customFormat="1" ht="19.5" customHeight="1" x14ac:dyDescent="0.2">
      <c r="A28" s="40" t="s">
        <v>12</v>
      </c>
      <c r="I28" s="39"/>
    </row>
    <row r="29" spans="1:9" x14ac:dyDescent="0.2">
      <c r="A29" s="1"/>
    </row>
    <row r="30" spans="1:9" ht="38.25" customHeight="1" x14ac:dyDescent="0.2">
      <c r="A30" s="91" t="s">
        <v>16</v>
      </c>
      <c r="B30" s="91"/>
      <c r="C30" s="91"/>
      <c r="D30" s="91"/>
      <c r="E30" s="91"/>
      <c r="F30" s="91"/>
      <c r="G30" s="91"/>
      <c r="H30" s="91"/>
      <c r="I30" s="91"/>
    </row>
    <row r="31" spans="1:9" s="10" customFormat="1" ht="19.5" customHeight="1" x14ac:dyDescent="0.2">
      <c r="A31" s="9" t="s">
        <v>17</v>
      </c>
    </row>
    <row r="32" spans="1:9" ht="19.5" customHeight="1" x14ac:dyDescent="0.2">
      <c r="A32" s="44" t="s">
        <v>10</v>
      </c>
      <c r="B32" s="92"/>
      <c r="C32" s="92"/>
      <c r="D32" s="92"/>
      <c r="E32" s="92"/>
      <c r="F32" s="92"/>
      <c r="G32" s="92"/>
      <c r="H32" s="92"/>
      <c r="I32" s="92"/>
    </row>
    <row r="33" spans="1:9" s="8" customFormat="1" ht="19.5" customHeight="1" x14ac:dyDescent="0.2">
      <c r="A33" s="40"/>
      <c r="B33" s="45"/>
      <c r="C33" s="45"/>
      <c r="D33" s="45"/>
      <c r="E33" s="45"/>
      <c r="F33" s="93"/>
      <c r="G33" s="93"/>
      <c r="H33" s="93"/>
      <c r="I33" s="93"/>
    </row>
    <row r="34" spans="1:9" ht="19.5" customHeight="1" x14ac:dyDescent="0.2">
      <c r="A34" s="46"/>
      <c r="B34" s="42" t="s">
        <v>18</v>
      </c>
      <c r="C34" s="92"/>
      <c r="D34" s="92"/>
      <c r="E34" s="92"/>
      <c r="F34" s="92"/>
      <c r="G34" s="92"/>
      <c r="H34" s="92"/>
      <c r="I34" s="92"/>
    </row>
    <row r="35" spans="1:9" x14ac:dyDescent="0.2">
      <c r="A35" s="46"/>
      <c r="B35" s="42"/>
      <c r="C35" s="42"/>
      <c r="D35" s="42"/>
      <c r="E35" s="42"/>
      <c r="F35" s="42"/>
      <c r="G35" s="42"/>
      <c r="H35" s="42"/>
      <c r="I35" s="42"/>
    </row>
    <row r="36" spans="1:9" ht="6" customHeight="1" x14ac:dyDescent="0.2">
      <c r="A36" s="46"/>
      <c r="B36" s="42"/>
      <c r="C36" s="42"/>
      <c r="D36" s="42"/>
      <c r="E36" s="42"/>
      <c r="F36" s="42"/>
      <c r="G36" s="42"/>
      <c r="H36" s="42"/>
      <c r="I36" s="42"/>
    </row>
    <row r="37" spans="1:9" s="31" customFormat="1" ht="19.5" customHeight="1" x14ac:dyDescent="0.2">
      <c r="A37" s="44" t="s">
        <v>11</v>
      </c>
      <c r="B37" s="92"/>
      <c r="C37" s="92"/>
      <c r="D37" s="92"/>
      <c r="E37" s="92"/>
      <c r="F37" s="92"/>
      <c r="G37" s="92"/>
      <c r="H37" s="92"/>
      <c r="I37" s="92"/>
    </row>
    <row r="38" spans="1:9" s="8" customFormat="1" ht="19.5" customHeight="1" x14ac:dyDescent="0.2">
      <c r="A38" s="40"/>
      <c r="B38" s="45"/>
      <c r="C38" s="45"/>
      <c r="D38" s="45"/>
      <c r="E38" s="45"/>
      <c r="F38" s="93"/>
      <c r="G38" s="93"/>
      <c r="H38" s="93"/>
      <c r="I38" s="93"/>
    </row>
    <row r="39" spans="1:9" ht="19.5" customHeight="1" x14ac:dyDescent="0.2">
      <c r="A39" s="46"/>
      <c r="B39" s="42" t="s">
        <v>18</v>
      </c>
      <c r="C39" s="92"/>
      <c r="D39" s="92"/>
      <c r="E39" s="92"/>
      <c r="F39" s="92"/>
      <c r="G39" s="92"/>
      <c r="H39" s="92"/>
      <c r="I39" s="92"/>
    </row>
    <row r="40" spans="1:9" ht="6" customHeight="1" x14ac:dyDescent="0.2">
      <c r="A40" s="46"/>
      <c r="B40" s="42"/>
      <c r="C40" s="42"/>
      <c r="D40" s="42"/>
      <c r="E40" s="42"/>
      <c r="F40" s="35"/>
      <c r="G40" s="35"/>
      <c r="H40" s="35"/>
      <c r="I40" s="35"/>
    </row>
    <row r="41" spans="1:9" s="31" customFormat="1" ht="19.5" customHeight="1" x14ac:dyDescent="0.2">
      <c r="A41" s="44" t="s">
        <v>12</v>
      </c>
      <c r="B41" s="92"/>
      <c r="C41" s="92"/>
      <c r="D41" s="92"/>
      <c r="E41" s="92"/>
      <c r="F41" s="92"/>
      <c r="G41" s="92"/>
      <c r="H41" s="92"/>
      <c r="I41" s="92"/>
    </row>
    <row r="42" spans="1:9" s="8" customFormat="1" ht="19.5" customHeight="1" x14ac:dyDescent="0.2">
      <c r="A42" s="40"/>
      <c r="B42" s="45"/>
      <c r="C42" s="45"/>
      <c r="D42" s="45"/>
      <c r="E42" s="45"/>
      <c r="F42" s="93"/>
      <c r="G42" s="93"/>
      <c r="H42" s="93"/>
      <c r="I42" s="93"/>
    </row>
    <row r="43" spans="1:9" ht="19.5" customHeight="1" x14ac:dyDescent="0.2">
      <c r="A43" s="46"/>
      <c r="B43" s="42" t="s">
        <v>18</v>
      </c>
      <c r="C43" s="92"/>
      <c r="D43" s="92"/>
      <c r="E43" s="92"/>
      <c r="F43" s="92"/>
      <c r="G43" s="92"/>
      <c r="H43" s="92"/>
      <c r="I43" s="92"/>
    </row>
    <row r="44" spans="1:9" x14ac:dyDescent="0.2">
      <c r="A44" s="46"/>
      <c r="B44" s="42"/>
      <c r="C44" s="42"/>
      <c r="D44" s="42"/>
      <c r="E44" s="42"/>
      <c r="F44" s="42"/>
      <c r="G44" s="42"/>
      <c r="H44" s="42"/>
      <c r="I44" s="42"/>
    </row>
    <row r="45" spans="1:9" ht="25.5" customHeight="1" x14ac:dyDescent="0.2">
      <c r="A45" s="105" t="s">
        <v>19</v>
      </c>
      <c r="B45" s="106"/>
      <c r="C45" s="106"/>
      <c r="D45" s="106"/>
      <c r="E45" s="106"/>
      <c r="F45" s="106"/>
      <c r="G45" s="106"/>
      <c r="H45" s="106"/>
      <c r="I45" s="106"/>
    </row>
    <row r="46" spans="1:9" ht="19.5" customHeight="1" x14ac:dyDescent="0.2">
      <c r="A46" s="11" t="s">
        <v>20</v>
      </c>
    </row>
    <row r="47" spans="1:9" ht="6" customHeight="1" x14ac:dyDescent="0.2">
      <c r="A47" s="1"/>
    </row>
    <row r="48" spans="1:9" s="12" customFormat="1" x14ac:dyDescent="0.2">
      <c r="A48" s="5" t="s">
        <v>21</v>
      </c>
      <c r="C48" s="12" t="s">
        <v>22</v>
      </c>
      <c r="I48" s="12" t="s">
        <v>23</v>
      </c>
    </row>
    <row r="49" spans="1:10" x14ac:dyDescent="0.2">
      <c r="A49" s="36"/>
      <c r="B49" s="42"/>
      <c r="C49" s="86"/>
      <c r="D49" s="86"/>
      <c r="E49" s="86"/>
      <c r="F49" s="86"/>
      <c r="G49" s="86"/>
      <c r="H49" s="47"/>
      <c r="I49" s="37"/>
    </row>
    <row r="50" spans="1:10" x14ac:dyDescent="0.2">
      <c r="A50" s="36"/>
      <c r="B50" s="42"/>
      <c r="C50" s="87"/>
      <c r="D50" s="87"/>
      <c r="E50" s="87"/>
      <c r="F50" s="87"/>
      <c r="G50" s="87"/>
      <c r="H50" s="47"/>
      <c r="I50" s="37"/>
    </row>
    <row r="51" spans="1:10" x14ac:dyDescent="0.2">
      <c r="A51" s="36"/>
      <c r="B51" s="42"/>
      <c r="C51" s="87"/>
      <c r="D51" s="87"/>
      <c r="E51" s="87"/>
      <c r="F51" s="87"/>
      <c r="G51" s="87"/>
      <c r="H51" s="47"/>
      <c r="I51" s="37"/>
    </row>
    <row r="52" spans="1:10" x14ac:dyDescent="0.2">
      <c r="A52" s="36"/>
      <c r="B52" s="42"/>
      <c r="C52" s="87"/>
      <c r="D52" s="87"/>
      <c r="E52" s="87"/>
      <c r="F52" s="87"/>
      <c r="G52" s="87"/>
      <c r="H52" s="47"/>
      <c r="I52" s="37"/>
    </row>
    <row r="53" spans="1:10" x14ac:dyDescent="0.2">
      <c r="A53" s="36"/>
      <c r="B53" s="42"/>
      <c r="C53" s="87"/>
      <c r="D53" s="87"/>
      <c r="E53" s="87"/>
      <c r="F53" s="87"/>
      <c r="G53" s="87"/>
      <c r="H53" s="47"/>
      <c r="I53" s="37"/>
    </row>
    <row r="54" spans="1:10" x14ac:dyDescent="0.2">
      <c r="A54" s="32"/>
      <c r="C54" s="13"/>
      <c r="D54" s="13"/>
      <c r="E54" s="13"/>
      <c r="F54" s="13"/>
      <c r="G54" s="13"/>
      <c r="H54" s="13"/>
      <c r="I54" s="13"/>
    </row>
    <row r="55" spans="1:10" x14ac:dyDescent="0.2">
      <c r="A55" s="5" t="s">
        <v>49</v>
      </c>
    </row>
    <row r="56" spans="1:10" ht="19.5" customHeight="1" x14ac:dyDescent="0.2">
      <c r="A56" s="7" t="s">
        <v>71</v>
      </c>
    </row>
    <row r="57" spans="1:10" x14ac:dyDescent="0.2">
      <c r="A57" s="94" t="s">
        <v>37</v>
      </c>
      <c r="B57" s="95"/>
      <c r="C57" s="96"/>
      <c r="D57" s="110"/>
      <c r="E57" s="111"/>
      <c r="F57" s="112"/>
      <c r="H57" s="48"/>
      <c r="I57" s="49"/>
      <c r="J57" t="s">
        <v>25</v>
      </c>
    </row>
    <row r="58" spans="1:10" x14ac:dyDescent="0.2">
      <c r="A58" s="97"/>
      <c r="B58" s="98"/>
      <c r="C58" s="99"/>
      <c r="D58" s="77" t="s">
        <v>52</v>
      </c>
      <c r="E58" s="79" t="s">
        <v>53</v>
      </c>
      <c r="F58" s="80"/>
      <c r="H58" s="48"/>
      <c r="I58" s="49"/>
    </row>
    <row r="59" spans="1:10" ht="13.5" thickBot="1" x14ac:dyDescent="0.25">
      <c r="A59" s="100"/>
      <c r="B59" s="101"/>
      <c r="C59" s="102"/>
      <c r="D59" s="78"/>
      <c r="E59" s="51" t="s">
        <v>54</v>
      </c>
      <c r="F59" s="51" t="s">
        <v>55</v>
      </c>
      <c r="H59" s="48"/>
      <c r="I59" s="49"/>
    </row>
    <row r="60" spans="1:10" x14ac:dyDescent="0.2">
      <c r="A60" s="113" t="s">
        <v>6</v>
      </c>
      <c r="B60" s="113"/>
      <c r="C60" s="114"/>
      <c r="D60" s="60">
        <v>1</v>
      </c>
      <c r="E60" s="62">
        <v>0</v>
      </c>
      <c r="F60" s="63">
        <v>0</v>
      </c>
      <c r="G60" s="83" t="str">
        <f>IF(E60+F60&gt;D60,"FEHLER - Bitte Anzahl überpfüfen","")</f>
        <v/>
      </c>
      <c r="H60" s="84"/>
      <c r="I60" s="84"/>
      <c r="J60" t="s">
        <v>24</v>
      </c>
    </row>
    <row r="61" spans="1:10" x14ac:dyDescent="0.2">
      <c r="A61" s="107" t="s">
        <v>0</v>
      </c>
      <c r="B61" s="107"/>
      <c r="C61" s="108"/>
      <c r="D61" s="59">
        <v>0</v>
      </c>
      <c r="E61" s="64">
        <v>0</v>
      </c>
      <c r="F61" s="65">
        <v>0</v>
      </c>
      <c r="G61" s="83" t="str">
        <f>IF(E61+F61&gt;D61,"FEHLER - Bitte Anzahl überprüfen","")</f>
        <v/>
      </c>
      <c r="H61" s="84"/>
      <c r="I61" s="84"/>
    </row>
    <row r="62" spans="1:10" x14ac:dyDescent="0.2">
      <c r="A62" s="109" t="s">
        <v>5</v>
      </c>
      <c r="B62" s="109"/>
      <c r="C62" s="103"/>
      <c r="D62" s="70">
        <v>0</v>
      </c>
      <c r="E62" s="66">
        <v>0</v>
      </c>
      <c r="F62" s="67">
        <v>0</v>
      </c>
      <c r="G62" s="83" t="str">
        <f>IF(E62+F62&gt;D62,"FEHLER - Bitte Anzahl überprüfen","")</f>
        <v/>
      </c>
      <c r="H62" s="84"/>
      <c r="I62" s="84"/>
    </row>
    <row r="63" spans="1:10" x14ac:dyDescent="0.2">
      <c r="A63" s="107" t="s">
        <v>27</v>
      </c>
      <c r="B63" s="107"/>
      <c r="C63" s="108"/>
      <c r="D63" s="59">
        <v>0</v>
      </c>
      <c r="E63" s="64">
        <v>0</v>
      </c>
      <c r="F63" s="65">
        <v>0</v>
      </c>
      <c r="G63" s="83" t="str">
        <f>IF(E63+F63&gt;D63,"FEHLER - Bitte Anzahl überprüfen","")</f>
        <v/>
      </c>
      <c r="H63" s="84"/>
      <c r="I63" s="84"/>
    </row>
    <row r="64" spans="1:10" ht="13.5" thickBot="1" x14ac:dyDescent="0.25">
      <c r="A64" s="103" t="s">
        <v>38</v>
      </c>
      <c r="B64" s="104"/>
      <c r="C64" s="104"/>
      <c r="D64" s="71">
        <v>0</v>
      </c>
      <c r="E64" s="68">
        <v>0</v>
      </c>
      <c r="F64" s="69">
        <v>0</v>
      </c>
      <c r="G64" s="83" t="str">
        <f>IF(E64+F64&gt;D64,"FEHLER - Bitte Anzahl überprüfen","")</f>
        <v/>
      </c>
      <c r="H64" s="84"/>
      <c r="I64" s="84"/>
    </row>
    <row r="66" spans="1:9" ht="13.5" thickBot="1" x14ac:dyDescent="0.25">
      <c r="A66" t="s">
        <v>72</v>
      </c>
    </row>
    <row r="67" spans="1:9" ht="19.5" customHeight="1" thickBot="1" x14ac:dyDescent="0.25">
      <c r="A67" t="s">
        <v>39</v>
      </c>
      <c r="H67" s="54" t="s">
        <v>26</v>
      </c>
      <c r="I67" s="55">
        <f>Berechnung!H31</f>
        <v>350</v>
      </c>
    </row>
    <row r="68" spans="1:9" ht="19.5" customHeight="1" x14ac:dyDescent="0.2">
      <c r="D68" s="85" t="str">
        <f>IF(AND(Berechnung!D3=TRUE,Berechnung!D4=TRUE),"Fehler - Bitte Auswahl überprüfen","")</f>
        <v/>
      </c>
      <c r="E68" s="85"/>
      <c r="F68" s="85"/>
      <c r="G68" s="85"/>
    </row>
    <row r="69" spans="1:9" ht="19.5" customHeight="1" x14ac:dyDescent="0.2">
      <c r="A69" s="82" t="s">
        <v>50</v>
      </c>
      <c r="B69" s="82"/>
      <c r="C69" s="82"/>
      <c r="D69" s="82"/>
      <c r="E69" s="82"/>
      <c r="F69" s="82"/>
      <c r="G69" s="82"/>
      <c r="H69" s="82"/>
      <c r="I69" s="82"/>
    </row>
    <row r="70" spans="1:9" x14ac:dyDescent="0.2">
      <c r="A70" s="32" t="s">
        <v>41</v>
      </c>
      <c r="C70" s="13"/>
      <c r="D70" s="13"/>
      <c r="E70" s="13"/>
      <c r="F70" s="13"/>
      <c r="G70" s="13"/>
      <c r="H70" s="13"/>
      <c r="I70" s="13"/>
    </row>
    <row r="71" spans="1:9" ht="28.5" customHeight="1" x14ac:dyDescent="0.2">
      <c r="A71" s="81" t="s">
        <v>48</v>
      </c>
      <c r="B71" s="81"/>
      <c r="C71" s="81"/>
      <c r="D71" s="81"/>
      <c r="E71" s="81"/>
      <c r="F71" s="81"/>
      <c r="G71" s="81"/>
      <c r="H71" s="81"/>
      <c r="I71" s="81"/>
    </row>
    <row r="72" spans="1:9" ht="19.5" customHeight="1" x14ac:dyDescent="0.2">
      <c r="A72" s="1" t="s">
        <v>42</v>
      </c>
      <c r="C72" s="50"/>
    </row>
    <row r="73" spans="1:9" ht="19.5" customHeight="1" x14ac:dyDescent="0.2">
      <c r="A73" s="1"/>
    </row>
    <row r="74" spans="1:9" hidden="1" x14ac:dyDescent="0.2"/>
    <row r="75" spans="1:9" ht="19.5" customHeight="1" x14ac:dyDescent="0.2">
      <c r="A75" s="82" t="s">
        <v>73</v>
      </c>
      <c r="B75" s="82"/>
      <c r="C75" s="82"/>
      <c r="D75" s="82"/>
      <c r="E75" s="82"/>
      <c r="F75" s="82"/>
      <c r="G75" s="82"/>
      <c r="H75" s="82"/>
      <c r="I75" s="82"/>
    </row>
    <row r="76" spans="1:9" ht="16.5" customHeight="1" x14ac:dyDescent="0.2">
      <c r="A76" s="76" t="s">
        <v>74</v>
      </c>
      <c r="B76" s="76"/>
      <c r="C76" s="76"/>
      <c r="D76" s="76"/>
      <c r="E76" s="76"/>
      <c r="F76" s="76"/>
      <c r="G76" s="76"/>
      <c r="H76" s="76"/>
      <c r="I76" s="76"/>
    </row>
    <row r="77" spans="1:9" ht="30.75" customHeight="1" x14ac:dyDescent="0.2">
      <c r="A77" s="32" t="s">
        <v>41</v>
      </c>
      <c r="C77" s="13"/>
      <c r="D77" s="13"/>
      <c r="E77" s="13"/>
      <c r="F77" s="13"/>
      <c r="G77" s="13"/>
      <c r="H77" s="13"/>
      <c r="I77" s="13"/>
    </row>
    <row r="78" spans="1:9" ht="21" customHeight="1" x14ac:dyDescent="0.2">
      <c r="A78" s="115" t="s">
        <v>75</v>
      </c>
      <c r="B78" s="115"/>
      <c r="C78" s="115"/>
      <c r="D78" s="115"/>
      <c r="E78" s="115"/>
      <c r="F78" s="13"/>
      <c r="H78" s="13"/>
    </row>
    <row r="79" spans="1:9" ht="34.5" customHeight="1" x14ac:dyDescent="0.2">
      <c r="A79" s="115" t="s">
        <v>76</v>
      </c>
      <c r="B79" s="115"/>
      <c r="C79" s="115"/>
      <c r="D79" s="115"/>
      <c r="E79" s="115"/>
      <c r="F79" s="13"/>
      <c r="H79" s="13"/>
    </row>
    <row r="80" spans="1:9" ht="45" customHeight="1" x14ac:dyDescent="0.2">
      <c r="A80" s="115" t="s">
        <v>77</v>
      </c>
      <c r="B80" s="115"/>
      <c r="C80" s="115"/>
      <c r="D80" s="115"/>
      <c r="E80" s="115"/>
      <c r="F80" s="13"/>
      <c r="H80" s="13"/>
    </row>
    <row r="81" spans="1:6" ht="55.5" customHeight="1" x14ac:dyDescent="0.2">
      <c r="A81" s="115" t="s">
        <v>78</v>
      </c>
      <c r="B81" s="115"/>
      <c r="C81" s="115"/>
      <c r="D81" s="115"/>
      <c r="E81" s="115"/>
      <c r="F81" s="13"/>
    </row>
  </sheetData>
  <sheetProtection algorithmName="SHA-512" hashValue="FOFKQVOPUJbjsWN5PV7ToSZ3OEM033LzlgNGFS1Wwjw7iAxVM6v7uWEiYDqTyXiT7Qxw61U9ZcgJQGXk7Suy0w==" saltValue="97FL47PR+54jHx4mhEAQlQ==" spinCount="100000" sheet="1" objects="1" scenarios="1"/>
  <customSheetViews>
    <customSheetView guid="{B6005AE9-8B72-4093-BC17-9377BBB4391B}" showGridLines="0" fitToPage="1" hiddenColumns="1" topLeftCell="A64">
      <selection activeCell="B14" sqref="B14:I14"/>
      <pageMargins left="0.70866141732283472" right="0.31496062992125984" top="0.39370078740157483" bottom="0.59055118110236227" header="0.31496062992125984" footer="0.31496062992125984"/>
      <pageSetup paperSize="9" scale="60" orientation="portrait" r:id="rId1"/>
    </customSheetView>
  </customSheetViews>
  <mergeCells count="45">
    <mergeCell ref="A81:E81"/>
    <mergeCell ref="A60:C60"/>
    <mergeCell ref="A75:I75"/>
    <mergeCell ref="A78:E78"/>
    <mergeCell ref="A79:E79"/>
    <mergeCell ref="A80:E80"/>
    <mergeCell ref="C53:G53"/>
    <mergeCell ref="B13:I13"/>
    <mergeCell ref="B14:I14"/>
    <mergeCell ref="B15:I15"/>
    <mergeCell ref="B23:I23"/>
    <mergeCell ref="A30:I30"/>
    <mergeCell ref="B32:I32"/>
    <mergeCell ref="F33:I33"/>
    <mergeCell ref="C34:I34"/>
    <mergeCell ref="B37:I37"/>
    <mergeCell ref="A45:I45"/>
    <mergeCell ref="F38:I38"/>
    <mergeCell ref="C39:I39"/>
    <mergeCell ref="B41:I41"/>
    <mergeCell ref="F42:I42"/>
    <mergeCell ref="C43:I43"/>
    <mergeCell ref="C4:I4"/>
    <mergeCell ref="C49:G49"/>
    <mergeCell ref="C50:G50"/>
    <mergeCell ref="C51:G51"/>
    <mergeCell ref="C52:G52"/>
    <mergeCell ref="A11:I11"/>
    <mergeCell ref="A6:I6"/>
    <mergeCell ref="D58:D59"/>
    <mergeCell ref="E58:F58"/>
    <mergeCell ref="A71:I71"/>
    <mergeCell ref="A69:I69"/>
    <mergeCell ref="G60:I60"/>
    <mergeCell ref="G61:I61"/>
    <mergeCell ref="G62:I62"/>
    <mergeCell ref="G63:I63"/>
    <mergeCell ref="G64:I64"/>
    <mergeCell ref="D68:G68"/>
    <mergeCell ref="A57:C59"/>
    <mergeCell ref="A64:C64"/>
    <mergeCell ref="A61:C61"/>
    <mergeCell ref="A62:C62"/>
    <mergeCell ref="A63:C63"/>
    <mergeCell ref="D57:F57"/>
  </mergeCells>
  <dataValidations xWindow="511" yWindow="512" count="1">
    <dataValidation type="list" allowBlank="1" showInputMessage="1" showErrorMessage="1" sqref="I57:I59">
      <formula1>Flugdrohne</formula1>
    </dataValidation>
  </dataValidations>
  <pageMargins left="0.70866141732283472" right="0.31496062992125984" top="0.39370078740157483" bottom="0.59055118110236227" header="0.31496062992125984" footer="0.31496062992125984"/>
  <pageSetup paperSize="9" scale="6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447675</xdr:colOff>
                    <xdr:row>10</xdr:row>
                    <xdr:rowOff>0</xdr:rowOff>
                  </from>
                  <to>
                    <xdr:col>8</xdr:col>
                    <xdr:colOff>285750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190500</xdr:colOff>
                    <xdr:row>10</xdr:row>
                    <xdr:rowOff>0</xdr:rowOff>
                  </from>
                  <to>
                    <xdr:col>8</xdr:col>
                    <xdr:colOff>809625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447675</xdr:colOff>
                    <xdr:row>15</xdr:row>
                    <xdr:rowOff>133350</xdr:rowOff>
                  </from>
                  <to>
                    <xdr:col>8</xdr:col>
                    <xdr:colOff>285750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15</xdr:row>
                    <xdr:rowOff>133350</xdr:rowOff>
                  </from>
                  <to>
                    <xdr:col>8</xdr:col>
                    <xdr:colOff>809625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238125</xdr:colOff>
                    <xdr:row>17</xdr:row>
                    <xdr:rowOff>219075</xdr:rowOff>
                  </from>
                  <to>
                    <xdr:col>1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</xdr:col>
                    <xdr:colOff>542925</xdr:colOff>
                    <xdr:row>17</xdr:row>
                    <xdr:rowOff>219075</xdr:rowOff>
                  </from>
                  <to>
                    <xdr:col>3</xdr:col>
                    <xdr:colOff>533400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0</xdr:col>
                    <xdr:colOff>238125</xdr:colOff>
                    <xdr:row>19</xdr:row>
                    <xdr:rowOff>38100</xdr:rowOff>
                  </from>
                  <to>
                    <xdr:col>1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</xdr:col>
                    <xdr:colOff>542925</xdr:colOff>
                    <xdr:row>19</xdr:row>
                    <xdr:rowOff>38100</xdr:rowOff>
                  </from>
                  <to>
                    <xdr:col>3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0</xdr:col>
                    <xdr:colOff>571500</xdr:colOff>
                    <xdr:row>25</xdr:row>
                    <xdr:rowOff>9525</xdr:rowOff>
                  </from>
                  <to>
                    <xdr:col>2</xdr:col>
                    <xdr:colOff>228600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9525</xdr:rowOff>
                  </from>
                  <to>
                    <xdr:col>3</xdr:col>
                    <xdr:colOff>371475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</xdr:col>
                    <xdr:colOff>447675</xdr:colOff>
                    <xdr:row>25</xdr:row>
                    <xdr:rowOff>9525</xdr:rowOff>
                  </from>
                  <to>
                    <xdr:col>4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9525</xdr:rowOff>
                  </from>
                  <to>
                    <xdr:col>6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5</xdr:col>
                    <xdr:colOff>742950</xdr:colOff>
                    <xdr:row>25</xdr:row>
                    <xdr:rowOff>9525</xdr:rowOff>
                  </from>
                  <to>
                    <xdr:col>7</xdr:col>
                    <xdr:colOff>476250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7</xdr:col>
                    <xdr:colOff>142875</xdr:colOff>
                    <xdr:row>25</xdr:row>
                    <xdr:rowOff>9525</xdr:rowOff>
                  </from>
                  <to>
                    <xdr:col>7</xdr:col>
                    <xdr:colOff>723900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0</xdr:col>
                    <xdr:colOff>571500</xdr:colOff>
                    <xdr:row>26</xdr:row>
                    <xdr:rowOff>9525</xdr:rowOff>
                  </from>
                  <to>
                    <xdr:col>2</xdr:col>
                    <xdr:colOff>228600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9525</xdr:rowOff>
                  </from>
                  <to>
                    <xdr:col>3</xdr:col>
                    <xdr:colOff>371475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3</xdr:col>
                    <xdr:colOff>447675</xdr:colOff>
                    <xdr:row>26</xdr:row>
                    <xdr:rowOff>9525</xdr:rowOff>
                  </from>
                  <to>
                    <xdr:col>4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4</xdr:col>
                    <xdr:colOff>352425</xdr:colOff>
                    <xdr:row>26</xdr:row>
                    <xdr:rowOff>9525</xdr:rowOff>
                  </from>
                  <to>
                    <xdr:col>6</xdr:col>
                    <xdr:colOff>85725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5</xdr:col>
                    <xdr:colOff>742950</xdr:colOff>
                    <xdr:row>26</xdr:row>
                    <xdr:rowOff>9525</xdr:rowOff>
                  </from>
                  <to>
                    <xdr:col>7</xdr:col>
                    <xdr:colOff>476250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9525</xdr:rowOff>
                  </from>
                  <to>
                    <xdr:col>7</xdr:col>
                    <xdr:colOff>723900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0</xdr:col>
                    <xdr:colOff>571500</xdr:colOff>
                    <xdr:row>27</xdr:row>
                    <xdr:rowOff>9525</xdr:rowOff>
                  </from>
                  <to>
                    <xdr:col>2</xdr:col>
                    <xdr:colOff>228600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9525</xdr:rowOff>
                  </from>
                  <to>
                    <xdr:col>3</xdr:col>
                    <xdr:colOff>371475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3</xdr:col>
                    <xdr:colOff>447675</xdr:colOff>
                    <xdr:row>27</xdr:row>
                    <xdr:rowOff>9525</xdr:rowOff>
                  </from>
                  <to>
                    <xdr:col>4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4</xdr:col>
                    <xdr:colOff>352425</xdr:colOff>
                    <xdr:row>27</xdr:row>
                    <xdr:rowOff>9525</xdr:rowOff>
                  </from>
                  <to>
                    <xdr:col>6</xdr:col>
                    <xdr:colOff>85725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27</xdr:row>
                    <xdr:rowOff>9525</xdr:rowOff>
                  </from>
                  <to>
                    <xdr:col>7</xdr:col>
                    <xdr:colOff>476250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7</xdr:col>
                    <xdr:colOff>142875</xdr:colOff>
                    <xdr:row>27</xdr:row>
                    <xdr:rowOff>9525</xdr:rowOff>
                  </from>
                  <to>
                    <xdr:col>7</xdr:col>
                    <xdr:colOff>723900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7</xdr:col>
                    <xdr:colOff>447675</xdr:colOff>
                    <xdr:row>29</xdr:row>
                    <xdr:rowOff>123825</xdr:rowOff>
                  </from>
                  <to>
                    <xdr:col>8</xdr:col>
                    <xdr:colOff>285750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8</xdr:col>
                    <xdr:colOff>190500</xdr:colOff>
                    <xdr:row>29</xdr:row>
                    <xdr:rowOff>123825</xdr:rowOff>
                  </from>
                  <to>
                    <xdr:col>8</xdr:col>
                    <xdr:colOff>809625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0</xdr:col>
                    <xdr:colOff>609600</xdr:colOff>
                    <xdr:row>32</xdr:row>
                    <xdr:rowOff>28575</xdr:rowOff>
                  </from>
                  <to>
                    <xdr:col>2</xdr:col>
                    <xdr:colOff>266700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2</xdr:col>
                    <xdr:colOff>257175</xdr:colOff>
                    <xdr:row>32</xdr:row>
                    <xdr:rowOff>28575</xdr:rowOff>
                  </from>
                  <to>
                    <xdr:col>3</xdr:col>
                    <xdr:colOff>647700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3</xdr:col>
                    <xdr:colOff>666750</xdr:colOff>
                    <xdr:row>32</xdr:row>
                    <xdr:rowOff>28575</xdr:rowOff>
                  </from>
                  <to>
                    <xdr:col>4</xdr:col>
                    <xdr:colOff>542925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0</xdr:col>
                    <xdr:colOff>609600</xdr:colOff>
                    <xdr:row>37</xdr:row>
                    <xdr:rowOff>28575</xdr:rowOff>
                  </from>
                  <to>
                    <xdr:col>2</xdr:col>
                    <xdr:colOff>266700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2</xdr:col>
                    <xdr:colOff>257175</xdr:colOff>
                    <xdr:row>37</xdr:row>
                    <xdr:rowOff>28575</xdr:rowOff>
                  </from>
                  <to>
                    <xdr:col>3</xdr:col>
                    <xdr:colOff>647700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3</xdr:col>
                    <xdr:colOff>666750</xdr:colOff>
                    <xdr:row>37</xdr:row>
                    <xdr:rowOff>28575</xdr:rowOff>
                  </from>
                  <to>
                    <xdr:col>4</xdr:col>
                    <xdr:colOff>542925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0</xdr:col>
                    <xdr:colOff>609600</xdr:colOff>
                    <xdr:row>41</xdr:row>
                    <xdr:rowOff>28575</xdr:rowOff>
                  </from>
                  <to>
                    <xdr:col>2</xdr:col>
                    <xdr:colOff>266700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2</xdr:col>
                    <xdr:colOff>257175</xdr:colOff>
                    <xdr:row>41</xdr:row>
                    <xdr:rowOff>28575</xdr:rowOff>
                  </from>
                  <to>
                    <xdr:col>3</xdr:col>
                    <xdr:colOff>647700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3</xdr:col>
                    <xdr:colOff>666750</xdr:colOff>
                    <xdr:row>41</xdr:row>
                    <xdr:rowOff>28575</xdr:rowOff>
                  </from>
                  <to>
                    <xdr:col>4</xdr:col>
                    <xdr:colOff>542925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7</xdr:col>
                    <xdr:colOff>447675</xdr:colOff>
                    <xdr:row>44</xdr:row>
                    <xdr:rowOff>76200</xdr:rowOff>
                  </from>
                  <to>
                    <xdr:col>8</xdr:col>
                    <xdr:colOff>285750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8</xdr:col>
                    <xdr:colOff>190500</xdr:colOff>
                    <xdr:row>44</xdr:row>
                    <xdr:rowOff>76200</xdr:rowOff>
                  </from>
                  <to>
                    <xdr:col>8</xdr:col>
                    <xdr:colOff>809625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7</xdr:col>
                    <xdr:colOff>447675</xdr:colOff>
                    <xdr:row>70</xdr:row>
                    <xdr:rowOff>57150</xdr:rowOff>
                  </from>
                  <to>
                    <xdr:col>8</xdr:col>
                    <xdr:colOff>285750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8</xdr:col>
                    <xdr:colOff>190500</xdr:colOff>
                    <xdr:row>70</xdr:row>
                    <xdr:rowOff>57150</xdr:rowOff>
                  </from>
                  <to>
                    <xdr:col>8</xdr:col>
                    <xdr:colOff>809625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7</xdr:col>
                    <xdr:colOff>447675</xdr:colOff>
                    <xdr:row>68</xdr:row>
                    <xdr:rowOff>0</xdr:rowOff>
                  </from>
                  <to>
                    <xdr:col>8</xdr:col>
                    <xdr:colOff>285750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8</xdr:col>
                    <xdr:colOff>190500</xdr:colOff>
                    <xdr:row>68</xdr:row>
                    <xdr:rowOff>0</xdr:rowOff>
                  </from>
                  <to>
                    <xdr:col>8</xdr:col>
                    <xdr:colOff>809625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8" name="Check Box 58">
              <controlPr defaultSize="0" autoFill="0" autoLine="0" autoPict="0">
                <anchor moveWithCells="1">
                  <from>
                    <xdr:col>3</xdr:col>
                    <xdr:colOff>66675</xdr:colOff>
                    <xdr:row>66</xdr:row>
                    <xdr:rowOff>57150</xdr:rowOff>
                  </from>
                  <to>
                    <xdr:col>3</xdr:col>
                    <xdr:colOff>514350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9" name="Check Box 59">
              <controlPr defaultSize="0" autoFill="0" autoLine="0" autoPict="0">
                <anchor moveWithCells="1">
                  <from>
                    <xdr:col>3</xdr:col>
                    <xdr:colOff>561975</xdr:colOff>
                    <xdr:row>66</xdr:row>
                    <xdr:rowOff>66675</xdr:rowOff>
                  </from>
                  <to>
                    <xdr:col>4</xdr:col>
                    <xdr:colOff>476250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0" name="Check Box 74">
              <controlPr defaultSize="0" autoFill="0" autoLine="0" autoPict="0">
                <anchor moveWithCells="1">
                  <from>
                    <xdr:col>8</xdr:col>
                    <xdr:colOff>180975</xdr:colOff>
                    <xdr:row>71</xdr:row>
                    <xdr:rowOff>95250</xdr:rowOff>
                  </from>
                  <to>
                    <xdr:col>8</xdr:col>
                    <xdr:colOff>800100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1" name="Check Box 77">
              <controlPr defaultSize="0" autoFill="0" autoLine="0" autoPict="0">
                <anchor moveWithCells="1">
                  <from>
                    <xdr:col>7</xdr:col>
                    <xdr:colOff>447675</xdr:colOff>
                    <xdr:row>5</xdr:row>
                    <xdr:rowOff>0</xdr:rowOff>
                  </from>
                  <to>
                    <xdr:col>8</xdr:col>
                    <xdr:colOff>285750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2" name="Check Box 78">
              <controlPr defaultSize="0" autoFill="0" autoLine="0" autoPict="0">
                <anchor moveWithCells="1">
                  <from>
                    <xdr:col>8</xdr:col>
                    <xdr:colOff>190500</xdr:colOff>
                    <xdr:row>5</xdr:row>
                    <xdr:rowOff>0</xdr:rowOff>
                  </from>
                  <to>
                    <xdr:col>8</xdr:col>
                    <xdr:colOff>809625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3" name="Check Box 80">
              <controlPr defaultSize="0" autoFill="0" autoLine="0" autoPict="0">
                <anchor moveWithCells="1">
                  <from>
                    <xdr:col>7</xdr:col>
                    <xdr:colOff>447675</xdr:colOff>
                    <xdr:row>71</xdr:row>
                    <xdr:rowOff>85725</xdr:rowOff>
                  </from>
                  <to>
                    <xdr:col>8</xdr:col>
                    <xdr:colOff>285750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4" name="Check Box 81">
              <controlPr defaultSize="0" autoFill="0" autoLine="0" autoPict="0">
                <anchor moveWithCells="1">
                  <from>
                    <xdr:col>5</xdr:col>
                    <xdr:colOff>457200</xdr:colOff>
                    <xdr:row>77</xdr:row>
                    <xdr:rowOff>76200</xdr:rowOff>
                  </from>
                  <to>
                    <xdr:col>6</xdr:col>
                    <xdr:colOff>314325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5" name="Check Box 82">
              <controlPr defaultSize="0" autoFill="0" autoLine="0" autoPict="0">
                <anchor moveWithCells="1">
                  <from>
                    <xdr:col>4</xdr:col>
                    <xdr:colOff>723900</xdr:colOff>
                    <xdr:row>77</xdr:row>
                    <xdr:rowOff>66675</xdr:rowOff>
                  </from>
                  <to>
                    <xdr:col>5</xdr:col>
                    <xdr:colOff>266700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6" name="Check Box 83">
              <controlPr defaultSize="0" autoFill="0" autoLine="0" autoPict="0">
                <anchor moveWithCells="1">
                  <from>
                    <xdr:col>4</xdr:col>
                    <xdr:colOff>723900</xdr:colOff>
                    <xdr:row>78</xdr:row>
                    <xdr:rowOff>171450</xdr:rowOff>
                  </from>
                  <to>
                    <xdr:col>5</xdr:col>
                    <xdr:colOff>285750</xdr:colOff>
                    <xdr:row>78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7" name="Check Box 84">
              <controlPr defaultSize="0" autoFill="0" autoLine="0" autoPict="0">
                <anchor moveWithCells="1">
                  <from>
                    <xdr:col>4</xdr:col>
                    <xdr:colOff>723900</xdr:colOff>
                    <xdr:row>79</xdr:row>
                    <xdr:rowOff>180975</xdr:rowOff>
                  </from>
                  <to>
                    <xdr:col>5</xdr:col>
                    <xdr:colOff>285750</xdr:colOff>
                    <xdr:row>79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8" name="Check Box 85">
              <controlPr defaultSize="0" autoFill="0" autoLine="0" autoPict="0">
                <anchor moveWithCells="1">
                  <from>
                    <xdr:col>4</xdr:col>
                    <xdr:colOff>714375</xdr:colOff>
                    <xdr:row>80</xdr:row>
                    <xdr:rowOff>342900</xdr:rowOff>
                  </from>
                  <to>
                    <xdr:col>5</xdr:col>
                    <xdr:colOff>257175</xdr:colOff>
                    <xdr:row>80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9" name="Check Box 86">
              <controlPr defaultSize="0" autoFill="0" autoLine="0" autoPict="0">
                <anchor moveWithCells="1">
                  <from>
                    <xdr:col>5</xdr:col>
                    <xdr:colOff>457200</xdr:colOff>
                    <xdr:row>78</xdr:row>
                    <xdr:rowOff>180975</xdr:rowOff>
                  </from>
                  <to>
                    <xdr:col>6</xdr:col>
                    <xdr:colOff>314325</xdr:colOff>
                    <xdr:row>78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0" name="Check Box 87">
              <controlPr defaultSize="0" autoFill="0" autoLine="0" autoPict="0">
                <anchor moveWithCells="1">
                  <from>
                    <xdr:col>5</xdr:col>
                    <xdr:colOff>447675</xdr:colOff>
                    <xdr:row>80</xdr:row>
                    <xdr:rowOff>342900</xdr:rowOff>
                  </from>
                  <to>
                    <xdr:col>6</xdr:col>
                    <xdr:colOff>304800</xdr:colOff>
                    <xdr:row>80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1" name="Check Box 88">
              <controlPr defaultSize="0" autoFill="0" autoLine="0" autoPict="0">
                <anchor moveWithCells="1">
                  <from>
                    <xdr:col>5</xdr:col>
                    <xdr:colOff>457200</xdr:colOff>
                    <xdr:row>79</xdr:row>
                    <xdr:rowOff>180975</xdr:rowOff>
                  </from>
                  <to>
                    <xdr:col>6</xdr:col>
                    <xdr:colOff>314325</xdr:colOff>
                    <xdr:row>79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2" name="Check Box 91">
              <controlPr defaultSize="0" autoFill="0" autoLine="0" autoPict="0">
                <anchor moveWithCells="1">
                  <from>
                    <xdr:col>7</xdr:col>
                    <xdr:colOff>447675</xdr:colOff>
                    <xdr:row>74</xdr:row>
                    <xdr:rowOff>0</xdr:rowOff>
                  </from>
                  <to>
                    <xdr:col>8</xdr:col>
                    <xdr:colOff>285750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3" name="Check Box 92">
              <controlPr defaultSize="0" autoFill="0" autoLine="0" autoPict="0">
                <anchor moveWithCells="1">
                  <from>
                    <xdr:col>8</xdr:col>
                    <xdr:colOff>190500</xdr:colOff>
                    <xdr:row>74</xdr:row>
                    <xdr:rowOff>0</xdr:rowOff>
                  </from>
                  <to>
                    <xdr:col>8</xdr:col>
                    <xdr:colOff>809625</xdr:colOff>
                    <xdr:row>74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4" sqref="C4:I4"/>
    </sheetView>
  </sheetViews>
  <sheetFormatPr baseColWidth="10" defaultRowHeight="12.75" x14ac:dyDescent="0.2"/>
  <cols>
    <col min="1" max="1" width="32.7109375" bestFit="1" customWidth="1"/>
    <col min="2" max="2" width="9" style="17" bestFit="1" customWidth="1"/>
    <col min="3" max="3" width="15.7109375" style="17" bestFit="1" customWidth="1"/>
    <col min="4" max="4" width="13.7109375" style="17" bestFit="1" customWidth="1"/>
    <col min="5" max="5" width="12.28515625" bestFit="1" customWidth="1"/>
    <col min="6" max="6" width="11.5703125" style="17" bestFit="1" customWidth="1"/>
    <col min="7" max="8" width="11.42578125" style="17"/>
  </cols>
  <sheetData>
    <row r="1" spans="1:10" x14ac:dyDescent="0.2">
      <c r="A1" s="12" t="s">
        <v>33</v>
      </c>
    </row>
    <row r="2" spans="1:10" ht="6" customHeight="1" x14ac:dyDescent="0.2">
      <c r="A2" s="12"/>
    </row>
    <row r="3" spans="1:10" x14ac:dyDescent="0.2">
      <c r="A3" s="2" t="s">
        <v>24</v>
      </c>
      <c r="B3" s="19">
        <v>350</v>
      </c>
      <c r="D3" s="17" t="b">
        <v>0</v>
      </c>
      <c r="H3" s="17" t="b">
        <v>0</v>
      </c>
      <c r="I3" t="b">
        <v>0</v>
      </c>
      <c r="J3">
        <f>IF(AND(H3=TRUE,I3=TRUE),1,0)</f>
        <v>0</v>
      </c>
    </row>
    <row r="4" spans="1:10" x14ac:dyDescent="0.2">
      <c r="A4" s="2" t="s">
        <v>25</v>
      </c>
      <c r="B4" s="19">
        <v>800</v>
      </c>
      <c r="D4" s="17" t="b">
        <v>0</v>
      </c>
      <c r="H4" s="17" t="b">
        <v>0</v>
      </c>
      <c r="I4" t="b">
        <v>0</v>
      </c>
      <c r="J4">
        <f t="shared" ref="J4:J10" si="0">IF(AND(H4=TRUE,I4=TRUE),1,0)</f>
        <v>0</v>
      </c>
    </row>
    <row r="5" spans="1:10" x14ac:dyDescent="0.2">
      <c r="A5" s="13"/>
      <c r="B5" s="23"/>
      <c r="H5" s="17" t="b">
        <v>0</v>
      </c>
      <c r="I5" t="b">
        <v>0</v>
      </c>
      <c r="J5">
        <f t="shared" si="0"/>
        <v>0</v>
      </c>
    </row>
    <row r="6" spans="1:10" x14ac:dyDescent="0.2">
      <c r="D6" s="24" t="s">
        <v>3</v>
      </c>
      <c r="E6" s="24" t="s">
        <v>4</v>
      </c>
      <c r="F6" s="73" t="s">
        <v>59</v>
      </c>
      <c r="H6" s="17" t="b">
        <v>1</v>
      </c>
      <c r="I6" t="b">
        <v>1</v>
      </c>
      <c r="J6">
        <f t="shared" si="0"/>
        <v>1</v>
      </c>
    </row>
    <row r="7" spans="1:10" x14ac:dyDescent="0.2">
      <c r="A7" s="2" t="s">
        <v>6</v>
      </c>
      <c r="B7" s="20">
        <v>1</v>
      </c>
      <c r="D7" s="25">
        <v>0</v>
      </c>
      <c r="E7" s="25">
        <v>-0.5</v>
      </c>
      <c r="F7" s="74">
        <f>IF(E7&lt;0%,(100%+E7)*(-1),E7)</f>
        <v>-0.5</v>
      </c>
      <c r="H7" s="17" t="b">
        <v>0</v>
      </c>
      <c r="I7" t="b">
        <v>0</v>
      </c>
      <c r="J7">
        <f t="shared" si="0"/>
        <v>0</v>
      </c>
    </row>
    <row r="8" spans="1:10" x14ac:dyDescent="0.2">
      <c r="A8" s="2" t="s">
        <v>0</v>
      </c>
      <c r="B8" s="26">
        <v>0.5</v>
      </c>
      <c r="D8" s="25">
        <v>0.51</v>
      </c>
      <c r="E8" s="25">
        <v>-0.2</v>
      </c>
      <c r="F8" s="74">
        <f t="shared" ref="F8:F10" si="1">IF(E8&lt;0%,(100%+E8)*(-1),E8)</f>
        <v>-0.8</v>
      </c>
      <c r="H8" s="17" t="b">
        <v>0</v>
      </c>
      <c r="I8" t="b">
        <v>1</v>
      </c>
      <c r="J8">
        <f t="shared" si="0"/>
        <v>0</v>
      </c>
    </row>
    <row r="9" spans="1:10" x14ac:dyDescent="0.2">
      <c r="A9" s="2" t="s">
        <v>1</v>
      </c>
      <c r="B9" s="26">
        <v>0.5</v>
      </c>
      <c r="D9" s="25">
        <v>0.81</v>
      </c>
      <c r="E9" s="25">
        <v>0</v>
      </c>
      <c r="F9" s="74">
        <f t="shared" si="1"/>
        <v>0</v>
      </c>
      <c r="H9" s="17" t="b">
        <v>0</v>
      </c>
      <c r="I9" t="b">
        <v>1</v>
      </c>
      <c r="J9">
        <f t="shared" si="0"/>
        <v>0</v>
      </c>
    </row>
    <row r="10" spans="1:10" x14ac:dyDescent="0.2">
      <c r="A10" s="2" t="s">
        <v>2</v>
      </c>
      <c r="B10" s="26">
        <v>0</v>
      </c>
      <c r="D10" s="3">
        <v>1</v>
      </c>
      <c r="E10" s="3">
        <v>0</v>
      </c>
      <c r="F10" s="74">
        <f t="shared" si="1"/>
        <v>0</v>
      </c>
      <c r="H10" s="17" t="b">
        <v>1</v>
      </c>
      <c r="I10" t="b">
        <v>0</v>
      </c>
      <c r="J10">
        <f t="shared" si="0"/>
        <v>0</v>
      </c>
    </row>
    <row r="11" spans="1:10" x14ac:dyDescent="0.2">
      <c r="J11">
        <f>SUM(J3:J10)</f>
        <v>1</v>
      </c>
    </row>
    <row r="13" spans="1:10" x14ac:dyDescent="0.2">
      <c r="A13" s="2" t="s">
        <v>34</v>
      </c>
      <c r="B13" s="19"/>
      <c r="C13" s="19">
        <f>IF(D3=TRUE,B4,B3)</f>
        <v>350</v>
      </c>
    </row>
    <row r="15" spans="1:10" x14ac:dyDescent="0.2">
      <c r="A15" s="30" t="s">
        <v>35</v>
      </c>
      <c r="B15" s="27" t="s">
        <v>52</v>
      </c>
      <c r="C15" s="27" t="s">
        <v>29</v>
      </c>
      <c r="D15" s="27" t="s">
        <v>30</v>
      </c>
      <c r="E15" s="30" t="s">
        <v>31</v>
      </c>
      <c r="F15" s="27" t="s">
        <v>32</v>
      </c>
      <c r="G15" s="27" t="s">
        <v>26</v>
      </c>
      <c r="H15" s="27" t="s">
        <v>26</v>
      </c>
    </row>
    <row r="16" spans="1:10" x14ac:dyDescent="0.2">
      <c r="A16" s="14" t="s">
        <v>56</v>
      </c>
      <c r="B16" s="61">
        <f>Eingabe!D60</f>
        <v>1</v>
      </c>
      <c r="C16" s="19">
        <f>IF(B16&gt;0,$C$13,"")</f>
        <v>350</v>
      </c>
      <c r="D16" s="4">
        <v>0</v>
      </c>
      <c r="E16" s="19">
        <f>C16+(D16*C16)</f>
        <v>350</v>
      </c>
      <c r="F16" s="4">
        <f>$F$10</f>
        <v>0</v>
      </c>
      <c r="G16" s="19">
        <f>(E16+(F16*E16))*B16</f>
        <v>350</v>
      </c>
      <c r="H16" s="19">
        <f>IF(B16&gt;0,G16,"")</f>
        <v>350</v>
      </c>
    </row>
    <row r="17" spans="1:8" x14ac:dyDescent="0.2">
      <c r="A17" s="14" t="s">
        <v>57</v>
      </c>
      <c r="B17" s="61">
        <f>Eingabe!E60</f>
        <v>0</v>
      </c>
      <c r="C17" s="19" t="str">
        <f t="shared" ref="C17:C30" si="2">IF(B17&gt;1%,$C$13,"")</f>
        <v/>
      </c>
      <c r="D17" s="4">
        <v>0</v>
      </c>
      <c r="E17" s="19" t="e">
        <f t="shared" ref="E17:E30" si="3">C17+(D17*C17)</f>
        <v>#VALUE!</v>
      </c>
      <c r="F17" s="4">
        <f>$F$7</f>
        <v>-0.5</v>
      </c>
      <c r="G17" s="19" t="e">
        <f>(E17+(F17*E17))*B17</f>
        <v>#VALUE!</v>
      </c>
      <c r="H17" s="19" t="str">
        <f>IF(B17&gt;0,G17*(-1),"")</f>
        <v/>
      </c>
    </row>
    <row r="18" spans="1:8" x14ac:dyDescent="0.2">
      <c r="A18" s="14" t="s">
        <v>58</v>
      </c>
      <c r="B18" s="61">
        <f>Eingabe!F60</f>
        <v>0</v>
      </c>
      <c r="C18" s="19" t="str">
        <f t="shared" si="2"/>
        <v/>
      </c>
      <c r="D18" s="4">
        <v>0</v>
      </c>
      <c r="E18" s="19" t="e">
        <f t="shared" si="3"/>
        <v>#VALUE!</v>
      </c>
      <c r="F18" s="4">
        <f>$F$8</f>
        <v>-0.8</v>
      </c>
      <c r="G18" s="19" t="e">
        <f>(E18+(F18*E18))*B18</f>
        <v>#VALUE!</v>
      </c>
      <c r="H18" s="19" t="str">
        <f>IF(B18&gt;0,G18*(-1),"")</f>
        <v/>
      </c>
    </row>
    <row r="19" spans="1:8" x14ac:dyDescent="0.2">
      <c r="A19" s="15" t="s">
        <v>60</v>
      </c>
      <c r="B19" s="72">
        <f>Eingabe!D61</f>
        <v>0</v>
      </c>
      <c r="C19" s="29" t="str">
        <f t="shared" si="2"/>
        <v/>
      </c>
      <c r="D19" s="28">
        <v>-0.5</v>
      </c>
      <c r="E19" s="29" t="e">
        <f t="shared" si="3"/>
        <v>#VALUE!</v>
      </c>
      <c r="F19" s="4">
        <f>$F$10</f>
        <v>0</v>
      </c>
      <c r="G19" s="29" t="e">
        <f t="shared" ref="G19:G30" si="4">E19+(F19*E19)</f>
        <v>#VALUE!</v>
      </c>
      <c r="H19" s="29" t="str">
        <f>IF(B19&gt;0,G19,"")</f>
        <v/>
      </c>
    </row>
    <row r="20" spans="1:8" x14ac:dyDescent="0.2">
      <c r="A20" s="15" t="s">
        <v>64</v>
      </c>
      <c r="B20" s="72">
        <f>Eingabe!E61</f>
        <v>0</v>
      </c>
      <c r="C20" s="29" t="str">
        <f t="shared" si="2"/>
        <v/>
      </c>
      <c r="D20" s="28">
        <v>-0.5</v>
      </c>
      <c r="E20" s="29" t="e">
        <f t="shared" si="3"/>
        <v>#VALUE!</v>
      </c>
      <c r="F20" s="4">
        <f>$F$7</f>
        <v>-0.5</v>
      </c>
      <c r="G20" s="29" t="e">
        <f t="shared" si="4"/>
        <v>#VALUE!</v>
      </c>
      <c r="H20" s="19" t="str">
        <f>IF(B20&gt;0,G20*(-1),"")</f>
        <v/>
      </c>
    </row>
    <row r="21" spans="1:8" x14ac:dyDescent="0.2">
      <c r="A21" s="15" t="s">
        <v>68</v>
      </c>
      <c r="B21" s="72">
        <f>Eingabe!F61</f>
        <v>0</v>
      </c>
      <c r="C21" s="29" t="str">
        <f t="shared" si="2"/>
        <v/>
      </c>
      <c r="D21" s="28">
        <v>-0.5</v>
      </c>
      <c r="E21" s="29" t="e">
        <f t="shared" si="3"/>
        <v>#VALUE!</v>
      </c>
      <c r="F21" s="4">
        <f>$F$8</f>
        <v>-0.8</v>
      </c>
      <c r="G21" s="29" t="e">
        <f t="shared" si="4"/>
        <v>#VALUE!</v>
      </c>
      <c r="H21" s="19" t="str">
        <f>IF(B21&gt;0,G21*(-1),"")</f>
        <v/>
      </c>
    </row>
    <row r="22" spans="1:8" x14ac:dyDescent="0.2">
      <c r="A22" s="16" t="s">
        <v>61</v>
      </c>
      <c r="B22" s="61">
        <f>Eingabe!D62</f>
        <v>0</v>
      </c>
      <c r="C22" s="19" t="str">
        <f t="shared" si="2"/>
        <v/>
      </c>
      <c r="D22" s="18">
        <v>-0.5</v>
      </c>
      <c r="E22" s="19" t="e">
        <f t="shared" si="3"/>
        <v>#VALUE!</v>
      </c>
      <c r="F22" s="4">
        <f>$F$10</f>
        <v>0</v>
      </c>
      <c r="G22" s="19" t="e">
        <f t="shared" si="4"/>
        <v>#VALUE!</v>
      </c>
      <c r="H22" s="19" t="str">
        <f t="shared" ref="H22:H30" si="5">IF(B22&gt;1%,G22,"")</f>
        <v/>
      </c>
    </row>
    <row r="23" spans="1:8" x14ac:dyDescent="0.2">
      <c r="A23" s="16" t="s">
        <v>65</v>
      </c>
      <c r="B23" s="61">
        <f>Eingabe!E62</f>
        <v>0</v>
      </c>
      <c r="C23" s="19" t="str">
        <f t="shared" si="2"/>
        <v/>
      </c>
      <c r="D23" s="18">
        <v>-0.5</v>
      </c>
      <c r="E23" s="19" t="e">
        <f t="shared" si="3"/>
        <v>#VALUE!</v>
      </c>
      <c r="F23" s="4">
        <f>$F$7</f>
        <v>-0.5</v>
      </c>
      <c r="G23" s="19" t="e">
        <f t="shared" si="4"/>
        <v>#VALUE!</v>
      </c>
      <c r="H23" s="19" t="str">
        <f t="shared" si="5"/>
        <v/>
      </c>
    </row>
    <row r="24" spans="1:8" x14ac:dyDescent="0.2">
      <c r="A24" s="16" t="s">
        <v>28</v>
      </c>
      <c r="B24" s="61">
        <f>Eingabe!F62</f>
        <v>0</v>
      </c>
      <c r="C24" s="19" t="str">
        <f t="shared" si="2"/>
        <v/>
      </c>
      <c r="D24" s="18">
        <v>-0.5</v>
      </c>
      <c r="E24" s="19" t="e">
        <f t="shared" si="3"/>
        <v>#VALUE!</v>
      </c>
      <c r="F24" s="4">
        <f>$F$8</f>
        <v>-0.8</v>
      </c>
      <c r="G24" s="19" t="e">
        <f t="shared" si="4"/>
        <v>#VALUE!</v>
      </c>
      <c r="H24" s="19" t="str">
        <f t="shared" si="5"/>
        <v/>
      </c>
    </row>
    <row r="25" spans="1:8" x14ac:dyDescent="0.2">
      <c r="A25" s="15" t="s">
        <v>62</v>
      </c>
      <c r="B25" s="72">
        <f>Eingabe!D63</f>
        <v>0</v>
      </c>
      <c r="C25" s="29" t="str">
        <f t="shared" si="2"/>
        <v/>
      </c>
      <c r="D25" s="28">
        <v>-1</v>
      </c>
      <c r="E25" s="29" t="e">
        <f t="shared" si="3"/>
        <v>#VALUE!</v>
      </c>
      <c r="F25" s="4">
        <f>$F$10</f>
        <v>0</v>
      </c>
      <c r="G25" s="29" t="e">
        <f t="shared" si="4"/>
        <v>#VALUE!</v>
      </c>
      <c r="H25" s="29" t="str">
        <f t="shared" si="5"/>
        <v/>
      </c>
    </row>
    <row r="26" spans="1:8" x14ac:dyDescent="0.2">
      <c r="A26" s="15" t="s">
        <v>66</v>
      </c>
      <c r="B26" s="72">
        <f>Eingabe!E63</f>
        <v>0</v>
      </c>
      <c r="C26" s="29" t="str">
        <f t="shared" si="2"/>
        <v/>
      </c>
      <c r="D26" s="28">
        <v>-1</v>
      </c>
      <c r="E26" s="29" t="e">
        <f t="shared" si="3"/>
        <v>#VALUE!</v>
      </c>
      <c r="F26" s="4">
        <f>$F$7</f>
        <v>-0.5</v>
      </c>
      <c r="G26" s="29" t="e">
        <f t="shared" si="4"/>
        <v>#VALUE!</v>
      </c>
      <c r="H26" s="29" t="str">
        <f t="shared" si="5"/>
        <v/>
      </c>
    </row>
    <row r="27" spans="1:8" x14ac:dyDescent="0.2">
      <c r="A27" s="15" t="s">
        <v>69</v>
      </c>
      <c r="B27" s="72">
        <f>Eingabe!F63</f>
        <v>0</v>
      </c>
      <c r="C27" s="29" t="str">
        <f t="shared" si="2"/>
        <v/>
      </c>
      <c r="D27" s="28">
        <v>-1</v>
      </c>
      <c r="E27" s="29" t="e">
        <f t="shared" si="3"/>
        <v>#VALUE!</v>
      </c>
      <c r="F27" s="4">
        <f>$F$8</f>
        <v>-0.8</v>
      </c>
      <c r="G27" s="29" t="e">
        <f t="shared" si="4"/>
        <v>#VALUE!</v>
      </c>
      <c r="H27" s="29" t="str">
        <f t="shared" si="5"/>
        <v/>
      </c>
    </row>
    <row r="28" spans="1:8" x14ac:dyDescent="0.2">
      <c r="A28" s="16" t="s">
        <v>63</v>
      </c>
      <c r="B28" s="61">
        <f>Eingabe!D64</f>
        <v>0</v>
      </c>
      <c r="C28" s="19" t="str">
        <f t="shared" si="2"/>
        <v/>
      </c>
      <c r="D28" s="18">
        <v>-1</v>
      </c>
      <c r="E28" s="19" t="e">
        <f t="shared" si="3"/>
        <v>#VALUE!</v>
      </c>
      <c r="F28" s="4">
        <f>$F$10</f>
        <v>0</v>
      </c>
      <c r="G28" s="19" t="e">
        <f t="shared" si="4"/>
        <v>#VALUE!</v>
      </c>
      <c r="H28" s="19" t="str">
        <f t="shared" si="5"/>
        <v/>
      </c>
    </row>
    <row r="29" spans="1:8" x14ac:dyDescent="0.2">
      <c r="A29" s="16" t="s">
        <v>67</v>
      </c>
      <c r="B29" s="61">
        <f>Eingabe!E64</f>
        <v>0</v>
      </c>
      <c r="C29" s="19" t="str">
        <f t="shared" si="2"/>
        <v/>
      </c>
      <c r="D29" s="18">
        <v>-1</v>
      </c>
      <c r="E29" s="19" t="e">
        <f t="shared" si="3"/>
        <v>#VALUE!</v>
      </c>
      <c r="F29" s="4">
        <f>$F$7</f>
        <v>-0.5</v>
      </c>
      <c r="G29" s="19" t="e">
        <f t="shared" si="4"/>
        <v>#VALUE!</v>
      </c>
      <c r="H29" s="19" t="str">
        <f t="shared" si="5"/>
        <v/>
      </c>
    </row>
    <row r="30" spans="1:8" ht="13.5" thickBot="1" x14ac:dyDescent="0.25">
      <c r="A30" s="16" t="s">
        <v>70</v>
      </c>
      <c r="B30" s="61">
        <f>Eingabe!F64</f>
        <v>0</v>
      </c>
      <c r="C30" s="19" t="str">
        <f t="shared" si="2"/>
        <v/>
      </c>
      <c r="D30" s="18">
        <v>-1</v>
      </c>
      <c r="E30" s="19" t="e">
        <f t="shared" si="3"/>
        <v>#VALUE!</v>
      </c>
      <c r="F30" s="4">
        <f>$F$8</f>
        <v>-0.8</v>
      </c>
      <c r="G30" s="19" t="e">
        <f t="shared" si="4"/>
        <v>#VALUE!</v>
      </c>
      <c r="H30" s="21" t="str">
        <f t="shared" si="5"/>
        <v/>
      </c>
    </row>
    <row r="31" spans="1:8" ht="13.5" thickBot="1" x14ac:dyDescent="0.25">
      <c r="H31" s="22">
        <f>SUM(H16:H30)</f>
        <v>350</v>
      </c>
    </row>
    <row r="33" spans="1:9" x14ac:dyDescent="0.2">
      <c r="A33" s="81"/>
      <c r="B33" s="81"/>
      <c r="C33" s="81"/>
      <c r="D33" s="81"/>
      <c r="E33" s="81"/>
      <c r="F33" s="81"/>
      <c r="G33" s="81"/>
      <c r="H33" s="81"/>
      <c r="I33" s="81"/>
    </row>
  </sheetData>
  <customSheetViews>
    <customSheetView guid="{B6005AE9-8B72-4093-BC17-9377BBB4391B}" state="hidden">
      <selection activeCell="C4" sqref="C4:I4"/>
      <pageMargins left="0.7" right="0.7" top="0.78740157499999996" bottom="0.78740157499999996" header="0.3" footer="0.3"/>
    </customSheetView>
  </customSheetViews>
  <mergeCells count="1">
    <mergeCell ref="A33:I3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workbookViewId="0">
      <selection activeCell="C4" sqref="C4:I4"/>
    </sheetView>
  </sheetViews>
  <sheetFormatPr baseColWidth="10" defaultRowHeight="12.75" x14ac:dyDescent="0.2"/>
  <cols>
    <col min="1" max="1" width="11.42578125" style="52"/>
  </cols>
  <sheetData>
    <row r="1" spans="1:10" x14ac:dyDescent="0.2">
      <c r="A1" s="53" t="s">
        <v>43</v>
      </c>
      <c r="J1" t="b">
        <v>0</v>
      </c>
    </row>
    <row r="2" spans="1:10" x14ac:dyDescent="0.2">
      <c r="A2" s="52" t="s">
        <v>44</v>
      </c>
    </row>
    <row r="3" spans="1:10" x14ac:dyDescent="0.2">
      <c r="A3" s="52" t="s">
        <v>45</v>
      </c>
    </row>
    <row r="4" spans="1:10" x14ac:dyDescent="0.2">
      <c r="A4" s="52" t="s">
        <v>46</v>
      </c>
    </row>
    <row r="5" spans="1:10" x14ac:dyDescent="0.2">
      <c r="A5" s="52" t="s">
        <v>47</v>
      </c>
    </row>
    <row r="7" spans="1:10" x14ac:dyDescent="0.2">
      <c r="A7" s="52" t="s">
        <v>41</v>
      </c>
    </row>
  </sheetData>
  <customSheetViews>
    <customSheetView guid="{B6005AE9-8B72-4093-BC17-9377BBB4391B}" state="hidden">
      <selection activeCell="C4" sqref="C4:I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7</xdr:row>
                    <xdr:rowOff>123825</xdr:rowOff>
                  </from>
                  <to>
                    <xdr:col>0</xdr:col>
                    <xdr:colOff>638175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Eingabe</vt:lpstr>
      <vt:lpstr>Berechnung</vt:lpstr>
      <vt:lpstr>Tabelle1</vt:lpstr>
      <vt:lpstr>Eingabe!Druckbereich</vt:lpstr>
      <vt:lpstr>Flugdrohne</vt:lpstr>
    </vt:vector>
  </TitlesOfParts>
  <Company>Helvetia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Kuse</dc:creator>
  <cp:lastModifiedBy>Sandra Kuse</cp:lastModifiedBy>
  <cp:lastPrinted>2014-09-11T17:48:23Z</cp:lastPrinted>
  <dcterms:created xsi:type="dcterms:W3CDTF">2011-05-11T10:11:23Z</dcterms:created>
  <dcterms:modified xsi:type="dcterms:W3CDTF">2021-07-02T12:45:01Z</dcterms:modified>
</cp:coreProperties>
</file>